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" yWindow="30" windowWidth="18930" windowHeight="11370"/>
  </bookViews>
  <sheets>
    <sheet name="North Santiam" sheetId="5" r:id="rId1"/>
    <sheet name="South Santiam" sheetId="6" r:id="rId2"/>
    <sheet name="McKenzie - Counts" sheetId="7" r:id="rId3"/>
    <sheet name="McKenzie - Outplant &amp; Recycling" sheetId="10" r:id="rId4"/>
    <sheet name="Fall Creek" sheetId="8" r:id="rId5"/>
    <sheet name="Middle Fork" sheetId="9" r:id="rId6"/>
  </sheets>
  <calcPr calcId="125725"/>
</workbook>
</file>

<file path=xl/calcChain.xml><?xml version="1.0" encoding="utf-8"?>
<calcChain xmlns="http://schemas.openxmlformats.org/spreadsheetml/2006/main">
  <c r="F34" i="6"/>
  <c r="C34"/>
  <c r="B34"/>
  <c r="D18"/>
  <c r="F18"/>
  <c r="C18"/>
  <c r="J58" i="5" l="1"/>
  <c r="J57"/>
  <c r="F19" l="1"/>
  <c r="E19"/>
  <c r="D19"/>
  <c r="C19"/>
  <c r="C67" l="1"/>
  <c r="C70" s="1"/>
  <c r="D67"/>
  <c r="D70" s="1"/>
  <c r="E67"/>
  <c r="E70" s="1"/>
  <c r="F67"/>
  <c r="F70" s="1"/>
  <c r="B67"/>
  <c r="B70" s="1"/>
  <c r="C23" i="7" l="1"/>
  <c r="K40"/>
  <c r="J40"/>
  <c r="G40"/>
  <c r="F40"/>
  <c r="C40"/>
  <c r="B40"/>
  <c r="C14"/>
  <c r="D14"/>
  <c r="E14"/>
  <c r="F14"/>
  <c r="G14"/>
  <c r="H14"/>
  <c r="I14"/>
  <c r="B14"/>
  <c r="D13"/>
  <c r="E13"/>
  <c r="F13"/>
  <c r="G13"/>
  <c r="H13"/>
  <c r="I13"/>
  <c r="C12"/>
  <c r="B12"/>
  <c r="C11"/>
  <c r="B11"/>
  <c r="C10"/>
  <c r="C13" s="1"/>
  <c r="B10"/>
  <c r="C9"/>
  <c r="B9"/>
  <c r="B13" s="1"/>
  <c r="L25" i="9"/>
  <c r="L24"/>
  <c r="H25"/>
  <c r="I25"/>
  <c r="G25"/>
  <c r="H24" l="1"/>
  <c r="I24"/>
  <c r="G24"/>
  <c r="B25"/>
  <c r="C25"/>
  <c r="D25"/>
  <c r="C24"/>
  <c r="D24"/>
  <c r="B24"/>
  <c r="D17"/>
  <c r="C17"/>
  <c r="B17"/>
  <c r="C10"/>
  <c r="C11" s="1"/>
  <c r="D10"/>
  <c r="D11" s="1"/>
  <c r="E10"/>
  <c r="E11" s="1"/>
  <c r="F10"/>
  <c r="F11" s="1"/>
  <c r="G10"/>
  <c r="G11" s="1"/>
  <c r="H10"/>
  <c r="H11" s="1"/>
  <c r="I10"/>
  <c r="I11" s="1"/>
  <c r="B10"/>
  <c r="B11" s="1"/>
  <c r="K47" i="6" l="1"/>
  <c r="K49" s="1"/>
  <c r="G48"/>
  <c r="G52" s="1"/>
  <c r="C50"/>
  <c r="C52" s="1"/>
  <c r="G34"/>
  <c r="G35" s="1"/>
  <c r="F35"/>
  <c r="C35"/>
  <c r="B35"/>
  <c r="D22"/>
  <c r="K18"/>
  <c r="K22" s="1"/>
  <c r="J18"/>
  <c r="J22" s="1"/>
  <c r="I18"/>
  <c r="I22" s="1"/>
  <c r="H18"/>
  <c r="H22" s="1"/>
  <c r="G18"/>
  <c r="G22" s="1"/>
  <c r="F22"/>
  <c r="E18"/>
  <c r="E22" s="1"/>
  <c r="C22"/>
  <c r="B18"/>
  <c r="B22" s="1"/>
  <c r="D8" i="10" l="1"/>
  <c r="D32" i="8" l="1"/>
  <c r="E32"/>
  <c r="F32"/>
  <c r="G32"/>
  <c r="C32"/>
  <c r="C30"/>
  <c r="D30"/>
  <c r="E30"/>
  <c r="F30"/>
  <c r="G30"/>
  <c r="C14"/>
  <c r="C16" s="1"/>
  <c r="D14"/>
  <c r="D16" s="1"/>
  <c r="E14"/>
  <c r="E16" s="1"/>
  <c r="F14"/>
  <c r="F16" s="1"/>
  <c r="G14"/>
  <c r="G16" s="1"/>
  <c r="H14"/>
  <c r="H16" s="1"/>
  <c r="I14"/>
  <c r="I16" s="1"/>
  <c r="J14"/>
  <c r="J16" s="1"/>
  <c r="K14"/>
  <c r="K16" s="1"/>
  <c r="L14"/>
  <c r="L16" s="1"/>
  <c r="B14"/>
  <c r="B16" s="1"/>
  <c r="E8" i="10" l="1"/>
  <c r="F8"/>
  <c r="G8"/>
  <c r="H8"/>
  <c r="I8"/>
  <c r="J8"/>
  <c r="M36" i="5"/>
  <c r="C36"/>
  <c r="D36"/>
  <c r="E36"/>
  <c r="F36"/>
  <c r="G36"/>
  <c r="H36"/>
  <c r="I36"/>
  <c r="J36"/>
  <c r="K36"/>
  <c r="L36"/>
  <c r="B36"/>
  <c r="C32" i="7" l="1"/>
  <c r="D32"/>
  <c r="E32"/>
  <c r="F32"/>
  <c r="G32"/>
  <c r="H32"/>
  <c r="I32"/>
  <c r="K32"/>
  <c r="B32"/>
  <c r="G19" i="5"/>
  <c r="H19"/>
  <c r="B19"/>
  <c r="C9"/>
  <c r="C11" s="1"/>
  <c r="D9"/>
  <c r="D11" s="1"/>
  <c r="E9"/>
  <c r="E11" s="1"/>
  <c r="F9"/>
  <c r="F11" s="1"/>
  <c r="G9"/>
  <c r="G11" s="1"/>
  <c r="H9"/>
  <c r="H11" s="1"/>
  <c r="B9"/>
  <c r="B11" s="1"/>
  <c r="O43" i="6"/>
  <c r="O46" s="1"/>
  <c r="D23" i="7"/>
  <c r="E23"/>
  <c r="F23"/>
  <c r="G23"/>
  <c r="B23"/>
</calcChain>
</file>

<file path=xl/comments1.xml><?xml version="1.0" encoding="utf-8"?>
<comments xmlns="http://schemas.openxmlformats.org/spreadsheetml/2006/main">
  <authors>
    <author>G2ODTAWT</author>
  </authors>
  <commentList>
    <comment ref="A11" authorId="0">
      <text>
        <r>
          <rPr>
            <b/>
            <sz val="9"/>
            <color indexed="81"/>
            <rFont val="Tahoma"/>
            <charset val="1"/>
          </rPr>
          <t>G2ODTAWT:</t>
        </r>
        <r>
          <rPr>
            <sz val="9"/>
            <color indexed="81"/>
            <rFont val="Tahoma"/>
            <charset val="1"/>
          </rPr>
          <t xml:space="preserve">
Lower Bennet counts began on 1 April.</t>
        </r>
      </text>
    </comment>
  </commentList>
</comments>
</file>

<file path=xl/sharedStrings.xml><?xml version="1.0" encoding="utf-8"?>
<sst xmlns="http://schemas.openxmlformats.org/spreadsheetml/2006/main" count="378" uniqueCount="99">
  <si>
    <t>Lower Bennet</t>
  </si>
  <si>
    <t>Date</t>
  </si>
  <si>
    <t>Upper Bennet</t>
  </si>
  <si>
    <t xml:space="preserve"> </t>
  </si>
  <si>
    <t xml:space="preserve">Lamprey </t>
  </si>
  <si>
    <t>Coho</t>
  </si>
  <si>
    <t>Female</t>
  </si>
  <si>
    <t>Male</t>
  </si>
  <si>
    <t>Jack</t>
  </si>
  <si>
    <t xml:space="preserve">Date </t>
  </si>
  <si>
    <t>McKenzie</t>
  </si>
  <si>
    <t>McKenzie Hatchery</t>
  </si>
  <si>
    <t>Fall Creek</t>
  </si>
  <si>
    <t>Location</t>
  </si>
  <si>
    <t>Males</t>
  </si>
  <si>
    <t>Females</t>
  </si>
  <si>
    <t>Jacks</t>
  </si>
  <si>
    <t>Number</t>
  </si>
  <si>
    <t>Marked</t>
  </si>
  <si>
    <t>Non-marked</t>
  </si>
  <si>
    <t>Ch Jack</t>
  </si>
  <si>
    <t>StS</t>
  </si>
  <si>
    <t>StW</t>
  </si>
  <si>
    <t>Ch mark</t>
  </si>
  <si>
    <t>Ch non-mark</t>
  </si>
  <si>
    <t>Ch Reruns</t>
  </si>
  <si>
    <t>Recycled StS Below Minto</t>
  </si>
  <si>
    <t>Recycled ChS Below Foster</t>
  </si>
  <si>
    <t>Recycled StS Below Dexter</t>
  </si>
  <si>
    <t>Recycled StS Below Foster</t>
  </si>
  <si>
    <t>Site C</t>
  </si>
  <si>
    <t>Bull Trout</t>
  </si>
  <si>
    <t>Spring Chinook</t>
  </si>
  <si>
    <t>Outplants and Recycling</t>
  </si>
  <si>
    <t>Foster Adult Fish Facility</t>
  </si>
  <si>
    <t>Broodstock for South Santiam Hatchery</t>
  </si>
  <si>
    <t>Minto Adult Fish Facility</t>
  </si>
  <si>
    <t>Broodstock for Marion Forks Hatchery</t>
  </si>
  <si>
    <t>Non-marked ChS Above Foster Reservoir</t>
  </si>
  <si>
    <t>StW Above Foster Reservoir</t>
  </si>
  <si>
    <t>Leaburg Dam</t>
  </si>
  <si>
    <t>Broodstock for McKenzie Hatchery</t>
  </si>
  <si>
    <t>Cougar Adult Fish Facility</t>
  </si>
  <si>
    <t>Trap Location</t>
  </si>
  <si>
    <t>Release Location</t>
  </si>
  <si>
    <t>Recycled StS</t>
  </si>
  <si>
    <t>Fall Creek Adult Fish Facility</t>
  </si>
  <si>
    <t>Dexter Adult Fish Facility</t>
  </si>
  <si>
    <t>Marked ChS in North Fork Middle Fork</t>
  </si>
  <si>
    <t>Ch mark Jack</t>
  </si>
  <si>
    <t>Ch non-mark Jack</t>
  </si>
  <si>
    <t>Unmarked Trout</t>
  </si>
  <si>
    <t>River Bend</t>
  </si>
  <si>
    <t>Monthly Totals</t>
  </si>
  <si>
    <t>Monthly Total</t>
  </si>
  <si>
    <t>Wiley Creek</t>
  </si>
  <si>
    <t>Broodstock for Willamette Hatchery</t>
  </si>
  <si>
    <t>Trout</t>
  </si>
  <si>
    <t>Fish Above Cougar Reservoir - South Fork McKenzie</t>
  </si>
  <si>
    <t>Rainbow Trout non-mark</t>
  </si>
  <si>
    <t>Cutthroat Trout</t>
  </si>
  <si>
    <t>Fish Above Fall Creek Reservoir</t>
  </si>
  <si>
    <t>Lamprey</t>
  </si>
  <si>
    <t>April Totals</t>
  </si>
  <si>
    <t>Year To Date</t>
  </si>
  <si>
    <t>May 1-9</t>
  </si>
  <si>
    <t>May 10-16</t>
  </si>
  <si>
    <t>May 17-23</t>
  </si>
  <si>
    <t>May 24-31</t>
  </si>
  <si>
    <t>N/A</t>
  </si>
  <si>
    <t>March Totals</t>
  </si>
  <si>
    <t>Cougar AFF out of service since 27 April</t>
  </si>
  <si>
    <t>Unmarked ChS in Little Fall Creek</t>
  </si>
  <si>
    <t>May Totals</t>
  </si>
  <si>
    <t>Feb Totals</t>
  </si>
  <si>
    <t>April Total</t>
  </si>
  <si>
    <t>Caulkins</t>
  </si>
  <si>
    <t>March Total</t>
  </si>
  <si>
    <t>Feb Total</t>
  </si>
  <si>
    <t>Pleasant Valley</t>
  </si>
  <si>
    <t>Waterloo Bridge</t>
  </si>
  <si>
    <t>Ladder opened on 30 April</t>
  </si>
  <si>
    <t>Ladder opened on 18 May</t>
  </si>
  <si>
    <t>Recycled ChS Below Cougar Reservoir - South Fork McKenzie</t>
  </si>
  <si>
    <t xml:space="preserve">Marked Outplants Availible for Above Cougar Reservoir </t>
  </si>
  <si>
    <t>Transferred from Leaburg to McKenzie</t>
  </si>
  <si>
    <t>May 1-7</t>
  </si>
  <si>
    <t>May 8-14</t>
  </si>
  <si>
    <t>May 15-21</t>
  </si>
  <si>
    <t>May 22-28</t>
  </si>
  <si>
    <t>May 29-31</t>
  </si>
  <si>
    <t>ChS Above Detroit Reservoir</t>
  </si>
  <si>
    <t>Non-marked ChS and StW in Minto to BC Reach</t>
  </si>
  <si>
    <t>Mar Totals</t>
  </si>
  <si>
    <t>Mehama</t>
  </si>
  <si>
    <t>North Santiam</t>
  </si>
  <si>
    <t>South Santiam</t>
  </si>
  <si>
    <t>Middle Fork</t>
  </si>
  <si>
    <t>Summer Steelhead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</si>
</sst>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[$-409]d\-mmm;@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color theme="0" tint="-0.499984740745262"/>
      <name val="Arial"/>
      <family val="2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AB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164" fontId="0" fillId="0" borderId="0"/>
    <xf numFmtId="164" fontId="1" fillId="0" borderId="0"/>
    <xf numFmtId="43" fontId="1" fillId="0" borderId="0" applyFont="0" applyFill="0" applyBorder="0" applyAlignment="0" applyProtection="0"/>
  </cellStyleXfs>
  <cellXfs count="313">
    <xf numFmtId="164" fontId="0" fillId="0" borderId="0" xfId="0"/>
    <xf numFmtId="164" fontId="3" fillId="0" borderId="0" xfId="0" applyFont="1"/>
    <xf numFmtId="164" fontId="2" fillId="0" borderId="0" xfId="0" applyFont="1"/>
    <xf numFmtId="164" fontId="0" fillId="0" borderId="1" xfId="0" applyBorder="1"/>
    <xf numFmtId="164" fontId="0" fillId="0" borderId="0" xfId="0" applyBorder="1"/>
    <xf numFmtId="164" fontId="0" fillId="2" borderId="1" xfId="0" applyFill="1" applyBorder="1"/>
    <xf numFmtId="164" fontId="1" fillId="0" borderId="1" xfId="1" applyFont="1" applyBorder="1" applyAlignment="1">
      <alignment horizontal="center"/>
    </xf>
    <xf numFmtId="164" fontId="0" fillId="0" borderId="1" xfId="0" applyFill="1" applyBorder="1"/>
    <xf numFmtId="1" fontId="0" fillId="0" borderId="1" xfId="0" applyNumberFormat="1" applyBorder="1"/>
    <xf numFmtId="1" fontId="0" fillId="0" borderId="1" xfId="1" applyNumberFormat="1" applyFon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64" fontId="4" fillId="0" borderId="0" xfId="0" applyNumberFormat="1" applyFont="1" applyBorder="1"/>
    <xf numFmtId="164" fontId="0" fillId="0" borderId="1" xfId="1" applyFont="1" applyBorder="1" applyAlignment="1">
      <alignment horizontal="center"/>
    </xf>
    <xf numFmtId="1" fontId="0" fillId="0" borderId="0" xfId="2" applyNumberFormat="1" applyFont="1" applyBorder="1"/>
    <xf numFmtId="49" fontId="0" fillId="0" borderId="0" xfId="0" applyNumberFormat="1"/>
    <xf numFmtId="164" fontId="0" fillId="0" borderId="1" xfId="0" applyBorder="1" applyAlignment="1">
      <alignment horizontal="center"/>
    </xf>
    <xf numFmtId="164" fontId="0" fillId="0" borderId="0" xfId="1" applyFont="1" applyBorder="1"/>
    <xf numFmtId="164" fontId="7" fillId="0" borderId="0" xfId="0" applyFont="1"/>
    <xf numFmtId="164" fontId="0" fillId="0" borderId="0" xfId="1" applyFont="1" applyBorder="1" applyAlignment="1">
      <alignment horizontal="center"/>
    </xf>
    <xf numFmtId="16" fontId="0" fillId="0" borderId="1" xfId="0" applyNumberFormat="1" applyFont="1" applyFill="1" applyBorder="1" applyAlignment="1">
      <alignment horizontal="right"/>
    </xf>
    <xf numFmtId="16" fontId="0" fillId="0" borderId="0" xfId="0" applyNumberFormat="1" applyBorder="1"/>
    <xf numFmtId="1" fontId="0" fillId="0" borderId="0" xfId="0" applyNumberFormat="1" applyBorder="1"/>
    <xf numFmtId="16" fontId="0" fillId="0" borderId="0" xfId="0" applyNumberFormat="1" applyFont="1" applyFill="1" applyBorder="1" applyAlignment="1">
      <alignment horizontal="right"/>
    </xf>
    <xf numFmtId="1" fontId="0" fillId="0" borderId="0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right"/>
    </xf>
    <xf numFmtId="164" fontId="0" fillId="2" borderId="1" xfId="0" applyFont="1" applyFill="1" applyBorder="1"/>
    <xf numFmtId="164" fontId="5" fillId="2" borderId="1" xfId="0" applyFont="1" applyFill="1" applyBorder="1" applyAlignment="1">
      <alignment horizontal="center"/>
    </xf>
    <xf numFmtId="164" fontId="0" fillId="2" borderId="1" xfId="1" applyFont="1" applyFill="1" applyBorder="1" applyAlignment="1">
      <alignment horizontal="center"/>
    </xf>
    <xf numFmtId="164" fontId="0" fillId="2" borderId="6" xfId="1" applyFont="1" applyFill="1" applyBorder="1" applyAlignment="1">
      <alignment horizontal="center"/>
    </xf>
    <xf numFmtId="164" fontId="0" fillId="2" borderId="2" xfId="1" applyFont="1" applyFill="1" applyBorder="1" applyAlignment="1">
      <alignment horizontal="center"/>
    </xf>
    <xf numFmtId="164" fontId="0" fillId="2" borderId="1" xfId="1" applyFont="1" applyFill="1" applyBorder="1" applyAlignment="1"/>
    <xf numFmtId="164" fontId="0" fillId="0" borderId="0" xfId="0" applyFill="1" applyBorder="1"/>
    <xf numFmtId="1" fontId="0" fillId="0" borderId="0" xfId="0" applyNumberFormat="1" applyFill="1" applyBorder="1"/>
    <xf numFmtId="1" fontId="0" fillId="0" borderId="0" xfId="2" applyNumberFormat="1" applyFont="1" applyFill="1" applyBorder="1"/>
    <xf numFmtId="164" fontId="0" fillId="2" borderId="12" xfId="0" applyFill="1" applyBorder="1"/>
    <xf numFmtId="1" fontId="0" fillId="0" borderId="15" xfId="0" applyNumberFormat="1" applyBorder="1"/>
    <xf numFmtId="164" fontId="4" fillId="0" borderId="19" xfId="0" applyNumberFormat="1" applyFont="1" applyBorder="1"/>
    <xf numFmtId="164" fontId="8" fillId="0" borderId="0" xfId="1" applyFont="1" applyFill="1" applyBorder="1" applyAlignment="1"/>
    <xf numFmtId="1" fontId="0" fillId="0" borderId="0" xfId="0" applyNumberFormat="1" applyFill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1" xfId="2" applyNumberFormat="1" applyFont="1" applyBorder="1" applyAlignment="1">
      <alignment horizontal="center"/>
    </xf>
    <xf numFmtId="1" fontId="0" fillId="0" borderId="6" xfId="2" applyNumberFormat="1" applyFont="1" applyBorder="1" applyAlignment="1">
      <alignment horizontal="center"/>
    </xf>
    <xf numFmtId="1" fontId="0" fillId="0" borderId="20" xfId="2" applyNumberFormat="1" applyFont="1" applyBorder="1" applyAlignment="1">
      <alignment horizontal="center"/>
    </xf>
    <xf numFmtId="1" fontId="0" fillId="0" borderId="21" xfId="2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1" fontId="4" fillId="0" borderId="17" xfId="0" applyNumberFormat="1" applyFon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26" xfId="0" applyNumberFormat="1" applyBorder="1" applyAlignment="1">
      <alignment horizontal="center"/>
    </xf>
    <xf numFmtId="1" fontId="0" fillId="0" borderId="15" xfId="2" applyNumberFormat="1" applyFont="1" applyBorder="1" applyAlignment="1">
      <alignment horizontal="center"/>
    </xf>
    <xf numFmtId="1" fontId="0" fillId="0" borderId="17" xfId="2" applyNumberFormat="1" applyFont="1" applyBorder="1" applyAlignment="1">
      <alignment horizontal="center"/>
    </xf>
    <xf numFmtId="1" fontId="0" fillId="0" borderId="18" xfId="2" applyNumberFormat="1" applyFon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64" fontId="9" fillId="0" borderId="0" xfId="0" applyFont="1"/>
    <xf numFmtId="164" fontId="0" fillId="0" borderId="0" xfId="0" applyFill="1"/>
    <xf numFmtId="164" fontId="0" fillId="0" borderId="1" xfId="0" applyBorder="1" applyAlignment="1">
      <alignment horizontal="center"/>
    </xf>
    <xf numFmtId="164" fontId="0" fillId="0" borderId="1" xfId="1" applyFont="1" applyBorder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10" xfId="0" applyBorder="1"/>
    <xf numFmtId="164" fontId="0" fillId="0" borderId="23" xfId="0" applyBorder="1" applyAlignment="1">
      <alignment horizontal="center"/>
    </xf>
    <xf numFmtId="164" fontId="0" fillId="2" borderId="15" xfId="0" applyFill="1" applyBorder="1"/>
    <xf numFmtId="164" fontId="0" fillId="0" borderId="11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" fontId="0" fillId="0" borderId="29" xfId="0" applyNumberFormat="1" applyBorder="1" applyAlignment="1">
      <alignment horizontal="center"/>
    </xf>
    <xf numFmtId="164" fontId="0" fillId="0" borderId="19" xfId="0" applyBorder="1"/>
    <xf numFmtId="1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64" fontId="0" fillId="2" borderId="1" xfId="0" applyFill="1" applyBorder="1" applyAlignment="1">
      <alignment horizontal="center"/>
    </xf>
    <xf numFmtId="164" fontId="0" fillId="0" borderId="14" xfId="0" applyBorder="1"/>
    <xf numFmtId="16" fontId="0" fillId="0" borderId="19" xfId="0" applyNumberFormat="1" applyBorder="1"/>
    <xf numFmtId="164" fontId="0" fillId="2" borderId="15" xfId="0" applyFill="1" applyBorder="1" applyAlignment="1">
      <alignment horizontal="center"/>
    </xf>
    <xf numFmtId="164" fontId="8" fillId="0" borderId="0" xfId="1" applyFont="1" applyBorder="1" applyAlignment="1"/>
    <xf numFmtId="164" fontId="0" fillId="2" borderId="11" xfId="1" applyFont="1" applyFill="1" applyBorder="1" applyAlignment="1">
      <alignment horizontal="center"/>
    </xf>
    <xf numFmtId="164" fontId="0" fillId="2" borderId="15" xfId="1" applyFont="1" applyFill="1" applyBorder="1" applyAlignment="1">
      <alignment horizontal="center"/>
    </xf>
    <xf numFmtId="1" fontId="0" fillId="0" borderId="15" xfId="1" applyNumberFormat="1" applyFont="1" applyBorder="1" applyAlignment="1">
      <alignment horizontal="center"/>
    </xf>
    <xf numFmtId="164" fontId="0" fillId="2" borderId="10" xfId="0" applyFill="1" applyBorder="1" applyAlignment="1">
      <alignment horizontal="center"/>
    </xf>
    <xf numFmtId="164" fontId="0" fillId="2" borderId="23" xfId="0" applyFill="1" applyBorder="1" applyAlignment="1">
      <alignment horizontal="center"/>
    </xf>
    <xf numFmtId="164" fontId="0" fillId="2" borderId="14" xfId="0" applyFill="1" applyBorder="1" applyAlignment="1">
      <alignment horizontal="center"/>
    </xf>
    <xf numFmtId="164" fontId="0" fillId="8" borderId="20" xfId="0" applyFill="1" applyBorder="1"/>
    <xf numFmtId="1" fontId="0" fillId="0" borderId="21" xfId="0" applyNumberFormat="1" applyBorder="1" applyAlignment="1">
      <alignment horizontal="center" vertical="center"/>
    </xf>
    <xf numFmtId="164" fontId="0" fillId="0" borderId="0" xfId="1" applyFont="1" applyFill="1" applyBorder="1" applyAlignment="1">
      <alignment horizontal="center"/>
    </xf>
    <xf numFmtId="1" fontId="0" fillId="0" borderId="0" xfId="1" applyNumberFormat="1" applyFont="1" applyFill="1" applyBorder="1" applyAlignment="1">
      <alignment horizontal="center"/>
    </xf>
    <xf numFmtId="164" fontId="0" fillId="2" borderId="17" xfId="0" applyFill="1" applyBorder="1"/>
    <xf numFmtId="164" fontId="0" fillId="0" borderId="19" xfId="1" applyFont="1" applyFill="1" applyBorder="1"/>
    <xf numFmtId="164" fontId="0" fillId="2" borderId="20" xfId="0" applyFill="1" applyBorder="1"/>
    <xf numFmtId="164" fontId="0" fillId="2" borderId="15" xfId="1" applyFont="1" applyFill="1" applyBorder="1"/>
    <xf numFmtId="164" fontId="0" fillId="0" borderId="5" xfId="0" applyBorder="1"/>
    <xf numFmtId="164" fontId="0" fillId="0" borderId="0" xfId="1" applyFont="1" applyBorder="1" applyAlignment="1"/>
    <xf numFmtId="164" fontId="0" fillId="0" borderId="15" xfId="1" applyFont="1" applyBorder="1" applyAlignment="1">
      <alignment horizontal="center"/>
    </xf>
    <xf numFmtId="164" fontId="0" fillId="0" borderId="19" xfId="1" applyFont="1" applyBorder="1" applyAlignment="1">
      <alignment horizontal="center"/>
    </xf>
    <xf numFmtId="164" fontId="0" fillId="2" borderId="20" xfId="1" applyFont="1" applyFill="1" applyBorder="1" applyAlignment="1">
      <alignment horizontal="center"/>
    </xf>
    <xf numFmtId="1" fontId="0" fillId="2" borderId="20" xfId="1" applyNumberFormat="1" applyFont="1" applyFill="1" applyBorder="1" applyAlignment="1">
      <alignment horizontal="center"/>
    </xf>
    <xf numFmtId="1" fontId="0" fillId="0" borderId="20" xfId="1" applyNumberFormat="1" applyFont="1" applyBorder="1" applyAlignment="1">
      <alignment horizontal="center"/>
    </xf>
    <xf numFmtId="1" fontId="0" fillId="0" borderId="21" xfId="1" applyNumberFormat="1" applyFont="1" applyBorder="1" applyAlignment="1">
      <alignment horizontal="center"/>
    </xf>
    <xf numFmtId="164" fontId="0" fillId="2" borderId="11" xfId="0" applyFont="1" applyFill="1" applyBorder="1"/>
    <xf numFmtId="164" fontId="5" fillId="0" borderId="11" xfId="1" applyNumberFormat="1" applyFont="1" applyBorder="1" applyAlignment="1">
      <alignment horizontal="center"/>
    </xf>
    <xf numFmtId="164" fontId="0" fillId="0" borderId="11" xfId="0" applyNumberFormat="1" applyFont="1" applyBorder="1" applyAlignment="1">
      <alignment horizontal="center"/>
    </xf>
    <xf numFmtId="164" fontId="0" fillId="8" borderId="1" xfId="0" applyFill="1" applyBorder="1" applyAlignment="1">
      <alignment horizontal="center"/>
    </xf>
    <xf numFmtId="164" fontId="0" fillId="0" borderId="15" xfId="0" applyBorder="1" applyAlignment="1">
      <alignment horizontal="center"/>
    </xf>
    <xf numFmtId="164" fontId="0" fillId="8" borderId="15" xfId="0" applyFill="1" applyBorder="1" applyAlignment="1">
      <alignment horizontal="center"/>
    </xf>
    <xf numFmtId="164" fontId="0" fillId="0" borderId="14" xfId="0" applyBorder="1" applyAlignment="1">
      <alignment horizontal="center"/>
    </xf>
    <xf numFmtId="164" fontId="0" fillId="2" borderId="13" xfId="0" applyFill="1" applyBorder="1" applyAlignment="1">
      <alignment horizontal="center"/>
    </xf>
    <xf numFmtId="164" fontId="0" fillId="2" borderId="11" xfId="0" applyFill="1" applyBorder="1" applyAlignment="1">
      <alignment horizontal="center"/>
    </xf>
    <xf numFmtId="164" fontId="0" fillId="2" borderId="1" xfId="1" applyFont="1" applyFill="1" applyBorder="1" applyAlignment="1">
      <alignment horizontal="center" vertical="center"/>
    </xf>
    <xf numFmtId="164" fontId="0" fillId="0" borderId="14" xfId="0" applyFill="1" applyBorder="1" applyAlignment="1">
      <alignment horizontal="center"/>
    </xf>
    <xf numFmtId="16" fontId="0" fillId="0" borderId="11" xfId="0" applyNumberFormat="1" applyBorder="1" applyAlignment="1">
      <alignment horizontal="center"/>
    </xf>
    <xf numFmtId="16" fontId="0" fillId="0" borderId="28" xfId="0" applyNumberFormat="1" applyBorder="1" applyAlignment="1">
      <alignment horizontal="center"/>
    </xf>
    <xf numFmtId="164" fontId="0" fillId="2" borderId="12" xfId="0" applyNumberFormat="1" applyFill="1" applyBorder="1" applyAlignment="1">
      <alignment horizontal="center"/>
    </xf>
    <xf numFmtId="164" fontId="0" fillId="2" borderId="24" xfId="0" applyFill="1" applyBorder="1" applyAlignment="1">
      <alignment horizontal="center"/>
    </xf>
    <xf numFmtId="164" fontId="4" fillId="0" borderId="25" xfId="0" applyNumberFormat="1" applyFont="1" applyBorder="1" applyAlignment="1">
      <alignment horizontal="center"/>
    </xf>
    <xf numFmtId="164" fontId="4" fillId="0" borderId="22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164" fontId="4" fillId="0" borderId="16" xfId="0" applyNumberFormat="1" applyFont="1" applyBorder="1" applyAlignment="1">
      <alignment horizontal="center"/>
    </xf>
    <xf numFmtId="164" fontId="0" fillId="0" borderId="10" xfId="0" applyBorder="1" applyAlignment="1">
      <alignment horizontal="center"/>
    </xf>
    <xf numFmtId="16" fontId="10" fillId="0" borderId="6" xfId="0" applyNumberFormat="1" applyFont="1" applyBorder="1"/>
    <xf numFmtId="1" fontId="10" fillId="0" borderId="6" xfId="0" applyNumberFormat="1" applyFont="1" applyBorder="1" applyAlignment="1">
      <alignment horizontal="center"/>
    </xf>
    <xf numFmtId="16" fontId="10" fillId="0" borderId="1" xfId="0" applyNumberFormat="1" applyFont="1" applyBorder="1"/>
    <xf numFmtId="1" fontId="10" fillId="0" borderId="1" xfId="0" applyNumberFormat="1" applyFont="1" applyBorder="1" applyAlignment="1">
      <alignment horizontal="center"/>
    </xf>
    <xf numFmtId="1" fontId="10" fillId="0" borderId="6" xfId="2" applyNumberFormat="1" applyFont="1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23" xfId="0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" fontId="10" fillId="0" borderId="6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64" fontId="10" fillId="0" borderId="1" xfId="0" applyFont="1" applyBorder="1"/>
    <xf numFmtId="164" fontId="10" fillId="0" borderId="6" xfId="0" applyFont="1" applyBorder="1"/>
    <xf numFmtId="164" fontId="11" fillId="8" borderId="6" xfId="0" applyFont="1" applyFill="1" applyBorder="1" applyAlignment="1">
      <alignment horizontal="center" vertical="center"/>
    </xf>
    <xf numFmtId="164" fontId="10" fillId="8" borderId="1" xfId="0" applyFont="1" applyFill="1" applyBorder="1" applyAlignment="1">
      <alignment horizontal="center" vertical="center"/>
    </xf>
    <xf numFmtId="164" fontId="7" fillId="0" borderId="0" xfId="0" applyFont="1" applyFill="1"/>
    <xf numFmtId="1" fontId="4" fillId="0" borderId="2" xfId="0" applyNumberFormat="1" applyFont="1" applyBorder="1" applyAlignment="1">
      <alignment horizontal="center"/>
    </xf>
    <xf numFmtId="1" fontId="4" fillId="0" borderId="27" xfId="0" applyNumberFormat="1" applyFont="1" applyBorder="1" applyAlignment="1">
      <alignment horizontal="center"/>
    </xf>
    <xf numFmtId="164" fontId="0" fillId="0" borderId="28" xfId="0" applyBorder="1" applyAlignment="1">
      <alignment horizontal="center"/>
    </xf>
    <xf numFmtId="1" fontId="0" fillId="2" borderId="1" xfId="1" applyNumberFormat="1" applyFont="1" applyFill="1" applyBorder="1" applyAlignment="1">
      <alignment horizontal="center"/>
    </xf>
    <xf numFmtId="1" fontId="0" fillId="2" borderId="6" xfId="1" applyNumberFormat="1" applyFont="1" applyFill="1" applyBorder="1" applyAlignment="1">
      <alignment horizontal="center"/>
    </xf>
    <xf numFmtId="1" fontId="0" fillId="0" borderId="6" xfId="1" applyNumberFormat="1" applyFont="1" applyBorder="1" applyAlignment="1">
      <alignment horizontal="center"/>
    </xf>
    <xf numFmtId="1" fontId="1" fillId="0" borderId="1" xfId="1" applyNumberFormat="1" applyFont="1" applyFill="1" applyBorder="1" applyAlignment="1">
      <alignment horizontal="center"/>
    </xf>
    <xf numFmtId="164" fontId="8" fillId="0" borderId="0" xfId="0" applyFont="1" applyFill="1" applyBorder="1" applyAlignment="1"/>
    <xf numFmtId="164" fontId="5" fillId="2" borderId="5" xfId="0" applyFont="1" applyFill="1" applyBorder="1" applyAlignment="1">
      <alignment horizontal="center"/>
    </xf>
    <xf numFmtId="164" fontId="0" fillId="0" borderId="23" xfId="0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" xfId="1" applyFont="1" applyBorder="1" applyAlignment="1">
      <alignment horizontal="center"/>
    </xf>
    <xf numFmtId="164" fontId="0" fillId="0" borderId="23" xfId="0" applyBorder="1"/>
    <xf numFmtId="164" fontId="0" fillId="2" borderId="11" xfId="0" applyFill="1" applyBorder="1"/>
    <xf numFmtId="16" fontId="0" fillId="0" borderId="38" xfId="0" applyNumberFormat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1" fontId="0" fillId="0" borderId="39" xfId="0" applyNumberFormat="1" applyBorder="1" applyAlignment="1">
      <alignment horizontal="center"/>
    </xf>
    <xf numFmtId="1" fontId="10" fillId="0" borderId="40" xfId="0" applyNumberFormat="1" applyFont="1" applyBorder="1" applyAlignment="1">
      <alignment horizontal="center"/>
    </xf>
    <xf numFmtId="16" fontId="10" fillId="0" borderId="16" xfId="0" applyNumberFormat="1" applyFont="1" applyBorder="1"/>
    <xf numFmtId="1" fontId="10" fillId="0" borderId="17" xfId="0" applyNumberFormat="1" applyFont="1" applyBorder="1" applyAlignment="1">
      <alignment horizontal="center"/>
    </xf>
    <xf numFmtId="1" fontId="10" fillId="0" borderId="18" xfId="0" applyNumberFormat="1" applyFont="1" applyBorder="1" applyAlignment="1">
      <alignment horizontal="center"/>
    </xf>
    <xf numFmtId="16" fontId="10" fillId="0" borderId="10" xfId="0" applyNumberFormat="1" applyFont="1" applyBorder="1"/>
    <xf numFmtId="1" fontId="10" fillId="0" borderId="23" xfId="0" applyNumberFormat="1" applyFont="1" applyBorder="1" applyAlignment="1">
      <alignment horizontal="center"/>
    </xf>
    <xf numFmtId="1" fontId="10" fillId="0" borderId="14" xfId="0" applyNumberFormat="1" applyFont="1" applyBorder="1" applyAlignment="1">
      <alignment horizontal="center"/>
    </xf>
    <xf numFmtId="16" fontId="10" fillId="0" borderId="11" xfId="0" applyNumberFormat="1" applyFont="1" applyBorder="1"/>
    <xf numFmtId="1" fontId="10" fillId="0" borderId="15" xfId="0" applyNumberFormat="1" applyFont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164" fontId="0" fillId="2" borderId="11" xfId="0" applyFont="1" applyFill="1" applyBorder="1" applyAlignment="1">
      <alignment horizontal="center"/>
    </xf>
    <xf numFmtId="164" fontId="5" fillId="2" borderId="15" xfId="0" applyFont="1" applyFill="1" applyBorder="1" applyAlignment="1">
      <alignment horizontal="center"/>
    </xf>
    <xf numFmtId="1" fontId="5" fillId="0" borderId="15" xfId="0" applyNumberFormat="1" applyFont="1" applyFill="1" applyBorder="1" applyAlignment="1">
      <alignment horizontal="center"/>
    </xf>
    <xf numFmtId="1" fontId="5" fillId="0" borderId="5" xfId="0" applyNumberFormat="1" applyFont="1" applyFill="1" applyBorder="1" applyAlignment="1">
      <alignment horizontal="center"/>
    </xf>
    <xf numFmtId="1" fontId="5" fillId="0" borderId="29" xfId="0" applyNumberFormat="1" applyFont="1" applyFill="1" applyBorder="1" applyAlignment="1">
      <alignment horizontal="center"/>
    </xf>
    <xf numFmtId="164" fontId="10" fillId="0" borderId="35" xfId="0" applyFont="1" applyFill="1" applyBorder="1" applyAlignment="1">
      <alignment horizontal="left"/>
    </xf>
    <xf numFmtId="1" fontId="10" fillId="0" borderId="36" xfId="0" applyNumberFormat="1" applyFont="1" applyFill="1" applyBorder="1" applyAlignment="1">
      <alignment horizontal="center"/>
    </xf>
    <xf numFmtId="1" fontId="10" fillId="0" borderId="37" xfId="0" applyNumberFormat="1" applyFont="1" applyFill="1" applyBorder="1" applyAlignment="1">
      <alignment horizontal="center"/>
    </xf>
    <xf numFmtId="164" fontId="0" fillId="0" borderId="19" xfId="0" applyFill="1" applyBorder="1" applyAlignment="1">
      <alignment horizontal="left"/>
    </xf>
    <xf numFmtId="1" fontId="5" fillId="0" borderId="20" xfId="0" applyNumberFormat="1" applyFont="1" applyFill="1" applyBorder="1" applyAlignment="1">
      <alignment horizontal="center"/>
    </xf>
    <xf numFmtId="1" fontId="5" fillId="0" borderId="21" xfId="0" applyNumberFormat="1" applyFont="1" applyFill="1" applyBorder="1" applyAlignment="1">
      <alignment horizontal="center"/>
    </xf>
    <xf numFmtId="164" fontId="0" fillId="2" borderId="22" xfId="0" applyFont="1" applyFill="1" applyBorder="1" applyAlignment="1">
      <alignment horizontal="center"/>
    </xf>
    <xf numFmtId="164" fontId="8" fillId="0" borderId="10" xfId="1" applyFont="1" applyBorder="1" applyAlignment="1"/>
    <xf numFmtId="164" fontId="8" fillId="0" borderId="23" xfId="1" applyFont="1" applyBorder="1" applyAlignment="1"/>
    <xf numFmtId="164" fontId="8" fillId="0" borderId="14" xfId="1" applyFont="1" applyBorder="1" applyAlignment="1"/>
    <xf numFmtId="16" fontId="10" fillId="0" borderId="22" xfId="0" applyNumberFormat="1" applyFont="1" applyBorder="1" applyAlignment="1">
      <alignment horizontal="left"/>
    </xf>
    <xf numFmtId="164" fontId="10" fillId="2" borderId="6" xfId="0" applyFont="1" applyFill="1" applyBorder="1"/>
    <xf numFmtId="164" fontId="10" fillId="0" borderId="16" xfId="0" applyFont="1" applyBorder="1"/>
    <xf numFmtId="164" fontId="10" fillId="2" borderId="17" xfId="0" applyFont="1" applyFill="1" applyBorder="1"/>
    <xf numFmtId="164" fontId="10" fillId="0" borderId="11" xfId="0" applyFont="1" applyBorder="1"/>
    <xf numFmtId="164" fontId="10" fillId="2" borderId="1" xfId="0" applyFont="1" applyFill="1" applyBorder="1"/>
    <xf numFmtId="164" fontId="10" fillId="0" borderId="22" xfId="0" applyFont="1" applyBorder="1"/>
    <xf numFmtId="1" fontId="10" fillId="0" borderId="40" xfId="0" applyNumberFormat="1" applyFont="1" applyFill="1" applyBorder="1" applyAlignment="1">
      <alignment horizontal="center"/>
    </xf>
    <xf numFmtId="1" fontId="10" fillId="0" borderId="15" xfId="0" applyNumberFormat="1" applyFont="1" applyFill="1" applyBorder="1" applyAlignment="1">
      <alignment horizontal="center"/>
    </xf>
    <xf numFmtId="164" fontId="0" fillId="0" borderId="5" xfId="0" applyFill="1" applyBorder="1"/>
    <xf numFmtId="16" fontId="10" fillId="0" borderId="10" xfId="0" applyNumberFormat="1" applyFont="1" applyBorder="1" applyAlignment="1">
      <alignment horizontal="left"/>
    </xf>
    <xf numFmtId="164" fontId="10" fillId="2" borderId="23" xfId="0" applyFont="1" applyFill="1" applyBorder="1"/>
    <xf numFmtId="164" fontId="0" fillId="0" borderId="23" xfId="0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" xfId="1" applyFont="1" applyBorder="1" applyAlignment="1">
      <alignment horizontal="center"/>
    </xf>
    <xf numFmtId="16" fontId="0" fillId="0" borderId="25" xfId="0" applyNumberFormat="1" applyFill="1" applyBorder="1" applyAlignment="1">
      <alignment horizontal="left"/>
    </xf>
    <xf numFmtId="16" fontId="10" fillId="0" borderId="16" xfId="0" applyNumberFormat="1" applyFont="1" applyFill="1" applyBorder="1" applyAlignment="1">
      <alignment horizontal="left"/>
    </xf>
    <xf numFmtId="1" fontId="10" fillId="0" borderId="17" xfId="0" applyNumberFormat="1" applyFont="1" applyFill="1" applyBorder="1" applyAlignment="1">
      <alignment horizontal="center"/>
    </xf>
    <xf numFmtId="16" fontId="10" fillId="0" borderId="35" xfId="0" applyNumberFormat="1" applyFont="1" applyBorder="1"/>
    <xf numFmtId="1" fontId="10" fillId="0" borderId="36" xfId="0" applyNumberFormat="1" applyFont="1" applyBorder="1" applyAlignment="1">
      <alignment horizontal="center"/>
    </xf>
    <xf numFmtId="164" fontId="0" fillId="0" borderId="0" xfId="0" applyBorder="1" applyAlignment="1"/>
    <xf numFmtId="164" fontId="8" fillId="0" borderId="0" xfId="0" applyFont="1" applyBorder="1" applyAlignment="1"/>
    <xf numFmtId="164" fontId="10" fillId="0" borderId="0" xfId="0" applyFont="1"/>
    <xf numFmtId="164" fontId="0" fillId="2" borderId="11" xfId="1" applyFont="1" applyFill="1" applyBorder="1"/>
    <xf numFmtId="164" fontId="0" fillId="0" borderId="0" xfId="0" applyFill="1" applyBorder="1" applyAlignment="1">
      <alignment horizontal="center"/>
    </xf>
    <xf numFmtId="1" fontId="0" fillId="0" borderId="5" xfId="0" applyNumberFormat="1" applyFont="1" applyFill="1" applyBorder="1" applyAlignment="1">
      <alignment horizontal="center"/>
    </xf>
    <xf numFmtId="16" fontId="10" fillId="0" borderId="35" xfId="0" applyNumberFormat="1" applyFont="1" applyFill="1" applyBorder="1" applyAlignment="1">
      <alignment horizontal="left"/>
    </xf>
    <xf numFmtId="1" fontId="10" fillId="0" borderId="37" xfId="0" applyNumberFormat="1" applyFont="1" applyBorder="1" applyAlignment="1">
      <alignment horizontal="center"/>
    </xf>
    <xf numFmtId="164" fontId="0" fillId="0" borderId="19" xfId="1" applyFont="1" applyFill="1" applyBorder="1" applyAlignment="1">
      <alignment horizontal="left"/>
    </xf>
    <xf numFmtId="1" fontId="1" fillId="0" borderId="5" xfId="1" applyNumberFormat="1" applyFont="1" applyBorder="1" applyAlignment="1">
      <alignment horizontal="center"/>
    </xf>
    <xf numFmtId="164" fontId="0" fillId="2" borderId="28" xfId="1" applyFont="1" applyFill="1" applyBorder="1"/>
    <xf numFmtId="1" fontId="0" fillId="0" borderId="14" xfId="0" applyNumberFormat="1" applyBorder="1" applyAlignment="1">
      <alignment horizontal="center"/>
    </xf>
    <xf numFmtId="1" fontId="0" fillId="0" borderId="21" xfId="0" applyNumberFormat="1" applyFill="1" applyBorder="1" applyAlignment="1">
      <alignment horizontal="center"/>
    </xf>
    <xf numFmtId="164" fontId="6" fillId="4" borderId="7" xfId="0" applyFont="1" applyFill="1" applyBorder="1" applyAlignment="1">
      <alignment horizontal="center"/>
    </xf>
    <xf numFmtId="164" fontId="6" fillId="4" borderId="8" xfId="0" applyFont="1" applyFill="1" applyBorder="1" applyAlignment="1">
      <alignment horizontal="center"/>
    </xf>
    <xf numFmtId="164" fontId="6" fillId="4" borderId="9" xfId="0" applyFont="1" applyFill="1" applyBorder="1" applyAlignment="1">
      <alignment horizontal="center"/>
    </xf>
    <xf numFmtId="164" fontId="8" fillId="0" borderId="0" xfId="1" applyFont="1" applyBorder="1" applyAlignment="1">
      <alignment horizontal="center"/>
    </xf>
    <xf numFmtId="164" fontId="8" fillId="0" borderId="30" xfId="1" applyFont="1" applyBorder="1" applyAlignment="1">
      <alignment horizontal="center"/>
    </xf>
    <xf numFmtId="164" fontId="8" fillId="0" borderId="31" xfId="1" applyFont="1" applyBorder="1" applyAlignment="1">
      <alignment horizontal="center"/>
    </xf>
    <xf numFmtId="164" fontId="8" fillId="0" borderId="32" xfId="1" applyFont="1" applyBorder="1" applyAlignment="1">
      <alignment horizontal="center"/>
    </xf>
    <xf numFmtId="164" fontId="8" fillId="0" borderId="2" xfId="0" applyFont="1" applyBorder="1" applyAlignment="1">
      <alignment horizontal="center"/>
    </xf>
    <xf numFmtId="164" fontId="8" fillId="0" borderId="4" xfId="0" applyFont="1" applyBorder="1" applyAlignment="1">
      <alignment horizontal="center"/>
    </xf>
    <xf numFmtId="164" fontId="8" fillId="0" borderId="3" xfId="0" applyFont="1" applyBorder="1" applyAlignment="1">
      <alignment horizontal="center"/>
    </xf>
    <xf numFmtId="164" fontId="0" fillId="0" borderId="23" xfId="0" applyBorder="1" applyAlignment="1">
      <alignment horizontal="center"/>
    </xf>
    <xf numFmtId="164" fontId="8" fillId="0" borderId="2" xfId="0" applyFont="1" applyFill="1" applyBorder="1" applyAlignment="1">
      <alignment horizontal="center"/>
    </xf>
    <xf numFmtId="164" fontId="8" fillId="0" borderId="4" xfId="0" applyFont="1" applyFill="1" applyBorder="1" applyAlignment="1">
      <alignment horizontal="center"/>
    </xf>
    <xf numFmtId="164" fontId="8" fillId="0" borderId="3" xfId="0" applyFont="1" applyFill="1" applyBorder="1" applyAlignment="1">
      <alignment horizontal="center"/>
    </xf>
    <xf numFmtId="164" fontId="8" fillId="0" borderId="30" xfId="0" applyFont="1" applyBorder="1" applyAlignment="1">
      <alignment horizontal="center"/>
    </xf>
    <xf numFmtId="164" fontId="8" fillId="0" borderId="31" xfId="0" applyFont="1" applyBorder="1" applyAlignment="1">
      <alignment horizontal="center"/>
    </xf>
    <xf numFmtId="164" fontId="8" fillId="0" borderId="32" xfId="0" applyFont="1" applyBorder="1" applyAlignment="1">
      <alignment horizontal="center"/>
    </xf>
    <xf numFmtId="164" fontId="6" fillId="5" borderId="7" xfId="0" applyFont="1" applyFill="1" applyBorder="1" applyAlignment="1">
      <alignment horizontal="center"/>
    </xf>
    <xf numFmtId="164" fontId="6" fillId="5" borderId="8" xfId="0" applyFont="1" applyFill="1" applyBorder="1" applyAlignment="1">
      <alignment horizontal="center"/>
    </xf>
    <xf numFmtId="164" fontId="6" fillId="5" borderId="9" xfId="0" applyFont="1" applyFill="1" applyBorder="1" applyAlignment="1">
      <alignment horizontal="center"/>
    </xf>
    <xf numFmtId="164" fontId="8" fillId="0" borderId="30" xfId="0" applyFont="1" applyFill="1" applyBorder="1" applyAlignment="1">
      <alignment horizontal="center"/>
    </xf>
    <xf numFmtId="164" fontId="8" fillId="0" borderId="31" xfId="0" applyFont="1" applyFill="1" applyBorder="1" applyAlignment="1">
      <alignment horizontal="center"/>
    </xf>
    <xf numFmtId="164" fontId="8" fillId="0" borderId="32" xfId="0" applyFont="1" applyFill="1" applyBorder="1" applyAlignment="1">
      <alignment horizontal="center"/>
    </xf>
    <xf numFmtId="164" fontId="8" fillId="0" borderId="10" xfId="0" applyFont="1" applyFill="1" applyBorder="1" applyAlignment="1">
      <alignment horizontal="center"/>
    </xf>
    <xf numFmtId="164" fontId="8" fillId="0" borderId="23" xfId="0" applyFont="1" applyFill="1" applyBorder="1" applyAlignment="1">
      <alignment horizontal="center"/>
    </xf>
    <xf numFmtId="164" fontId="8" fillId="0" borderId="14" xfId="0" applyFont="1" applyFill="1" applyBorder="1" applyAlignment="1">
      <alignment horizontal="center"/>
    </xf>
    <xf numFmtId="164" fontId="6" fillId="3" borderId="7" xfId="0" applyFont="1" applyFill="1" applyBorder="1" applyAlignment="1">
      <alignment horizontal="center"/>
    </xf>
    <xf numFmtId="164" fontId="6" fillId="3" borderId="8" xfId="0" applyFont="1" applyFill="1" applyBorder="1" applyAlignment="1">
      <alignment horizontal="center"/>
    </xf>
    <xf numFmtId="164" fontId="6" fillId="3" borderId="9" xfId="0" applyFont="1" applyFill="1" applyBorder="1" applyAlignment="1">
      <alignment horizontal="center"/>
    </xf>
    <xf numFmtId="164" fontId="8" fillId="0" borderId="1" xfId="0" applyFont="1" applyBorder="1" applyAlignment="1">
      <alignment horizontal="center"/>
    </xf>
    <xf numFmtId="164" fontId="0" fillId="0" borderId="2" xfId="1" applyFont="1" applyBorder="1" applyAlignment="1">
      <alignment horizontal="center"/>
    </xf>
    <xf numFmtId="164" fontId="0" fillId="0" borderId="4" xfId="1" applyFont="1" applyBorder="1" applyAlignment="1">
      <alignment horizontal="center"/>
    </xf>
    <xf numFmtId="164" fontId="0" fillId="0" borderId="3" xfId="1" applyFont="1" applyBorder="1" applyAlignment="1">
      <alignment horizontal="center"/>
    </xf>
    <xf numFmtId="164" fontId="0" fillId="0" borderId="1" xfId="1" applyFont="1" applyBorder="1" applyAlignment="1">
      <alignment horizontal="center"/>
    </xf>
    <xf numFmtId="164" fontId="0" fillId="0" borderId="25" xfId="1" applyFont="1" applyFill="1" applyBorder="1" applyAlignment="1">
      <alignment horizontal="center"/>
    </xf>
    <xf numFmtId="164" fontId="0" fillId="0" borderId="4" xfId="1" applyFont="1" applyFill="1" applyBorder="1" applyAlignment="1">
      <alignment horizontal="center"/>
    </xf>
    <xf numFmtId="164" fontId="0" fillId="0" borderId="3" xfId="1" applyFont="1" applyFill="1" applyBorder="1" applyAlignment="1">
      <alignment horizontal="center"/>
    </xf>
    <xf numFmtId="164" fontId="0" fillId="0" borderId="2" xfId="1" applyFont="1" applyFill="1" applyBorder="1" applyAlignment="1">
      <alignment horizontal="center"/>
    </xf>
    <xf numFmtId="164" fontId="6" fillId="6" borderId="7" xfId="0" applyFont="1" applyFill="1" applyBorder="1" applyAlignment="1">
      <alignment horizontal="center"/>
    </xf>
    <xf numFmtId="164" fontId="6" fillId="6" borderId="8" xfId="0" applyFont="1" applyFill="1" applyBorder="1" applyAlignment="1">
      <alignment horizontal="center"/>
    </xf>
    <xf numFmtId="164" fontId="6" fillId="6" borderId="9" xfId="0" applyFont="1" applyFill="1" applyBorder="1" applyAlignment="1">
      <alignment horizontal="center"/>
    </xf>
    <xf numFmtId="164" fontId="1" fillId="0" borderId="25" xfId="1" applyFont="1" applyBorder="1" applyAlignment="1">
      <alignment horizontal="center"/>
    </xf>
    <xf numFmtId="164" fontId="1" fillId="0" borderId="3" xfId="1" applyFont="1" applyBorder="1" applyAlignment="1">
      <alignment horizontal="center"/>
    </xf>
    <xf numFmtId="164" fontId="8" fillId="0" borderId="33" xfId="1" applyFont="1" applyBorder="1" applyAlignment="1">
      <alignment horizontal="center"/>
    </xf>
    <xf numFmtId="164" fontId="6" fillId="7" borderId="7" xfId="0" applyFont="1" applyFill="1" applyBorder="1" applyAlignment="1">
      <alignment horizontal="center"/>
    </xf>
    <xf numFmtId="164" fontId="6" fillId="7" borderId="8" xfId="0" applyFont="1" applyFill="1" applyBorder="1" applyAlignment="1">
      <alignment horizontal="center"/>
    </xf>
    <xf numFmtId="164" fontId="6" fillId="7" borderId="9" xfId="0" applyFont="1" applyFill="1" applyBorder="1" applyAlignment="1">
      <alignment horizontal="center"/>
    </xf>
    <xf numFmtId="164" fontId="8" fillId="0" borderId="33" xfId="0" applyFont="1" applyFill="1" applyBorder="1" applyAlignment="1">
      <alignment horizontal="center"/>
    </xf>
    <xf numFmtId="164" fontId="10" fillId="0" borderId="35" xfId="0" applyFont="1" applyBorder="1"/>
    <xf numFmtId="1" fontId="0" fillId="0" borderId="20" xfId="0" applyNumberFormat="1" applyBorder="1"/>
    <xf numFmtId="1" fontId="0" fillId="0" borderId="21" xfId="0" applyNumberFormat="1" applyBorder="1"/>
    <xf numFmtId="1" fontId="0" fillId="0" borderId="15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0" fillId="2" borderId="11" xfId="0" applyNumberFormat="1" applyFont="1" applyFill="1" applyBorder="1"/>
    <xf numFmtId="0" fontId="5" fillId="2" borderId="15" xfId="0" applyNumberFormat="1" applyFont="1" applyFill="1" applyBorder="1" applyAlignment="1">
      <alignment horizontal="center"/>
    </xf>
    <xf numFmtId="16" fontId="0" fillId="0" borderId="11" xfId="0" applyNumberFormat="1" applyFill="1" applyBorder="1" applyAlignment="1">
      <alignment horizontal="left"/>
    </xf>
    <xf numFmtId="1" fontId="0" fillId="0" borderId="0" xfId="2" applyNumberFormat="1" applyFont="1" applyBorder="1" applyAlignment="1">
      <alignment horizontal="center"/>
    </xf>
    <xf numFmtId="1" fontId="10" fillId="0" borderId="36" xfId="0" applyNumberFormat="1" applyFont="1" applyBorder="1"/>
    <xf numFmtId="1" fontId="10" fillId="0" borderId="37" xfId="0" applyNumberFormat="1" applyFont="1" applyBorder="1"/>
    <xf numFmtId="1" fontId="10" fillId="0" borderId="18" xfId="0" applyNumberFormat="1" applyFont="1" applyFill="1" applyBorder="1" applyAlignment="1">
      <alignment horizontal="center"/>
    </xf>
    <xf numFmtId="164" fontId="10" fillId="0" borderId="16" xfId="0" applyFont="1" applyBorder="1" applyAlignment="1">
      <alignment horizontal="left"/>
    </xf>
    <xf numFmtId="1" fontId="10" fillId="0" borderId="17" xfId="2" applyNumberFormat="1" applyFont="1" applyBorder="1" applyAlignment="1">
      <alignment horizontal="center"/>
    </xf>
    <xf numFmtId="1" fontId="10" fillId="0" borderId="18" xfId="2" applyNumberFormat="1" applyFont="1" applyBorder="1" applyAlignment="1">
      <alignment horizontal="center"/>
    </xf>
    <xf numFmtId="164" fontId="14" fillId="0" borderId="38" xfId="0" applyNumberFormat="1" applyFont="1" applyBorder="1"/>
    <xf numFmtId="1" fontId="10" fillId="0" borderId="34" xfId="2" applyNumberFormat="1" applyFont="1" applyBorder="1" applyAlignment="1">
      <alignment horizontal="center"/>
    </xf>
    <xf numFmtId="1" fontId="10" fillId="0" borderId="39" xfId="2" applyNumberFormat="1" applyFont="1" applyBorder="1" applyAlignment="1">
      <alignment horizontal="center"/>
    </xf>
    <xf numFmtId="164" fontId="0" fillId="0" borderId="11" xfId="0" applyBorder="1" applyAlignment="1">
      <alignment horizontal="center"/>
    </xf>
    <xf numFmtId="164" fontId="1" fillId="0" borderId="10" xfId="1" applyNumberFormat="1" applyFont="1" applyBorder="1" applyAlignment="1">
      <alignment horizontal="center"/>
    </xf>
    <xf numFmtId="164" fontId="1" fillId="0" borderId="16" xfId="1" applyNumberFormat="1" applyFont="1" applyBorder="1" applyAlignment="1">
      <alignment horizontal="center"/>
    </xf>
    <xf numFmtId="164" fontId="0" fillId="0" borderId="1" xfId="1" applyFont="1" applyFill="1" applyBorder="1" applyAlignment="1">
      <alignment horizontal="center"/>
    </xf>
    <xf numFmtId="164" fontId="0" fillId="0" borderId="2" xfId="0" applyFill="1" applyBorder="1" applyAlignment="1">
      <alignment horizontal="center"/>
    </xf>
    <xf numFmtId="164" fontId="0" fillId="0" borderId="4" xfId="0" applyFill="1" applyBorder="1" applyAlignment="1">
      <alignment horizontal="center"/>
    </xf>
    <xf numFmtId="164" fontId="0" fillId="0" borderId="3" xfId="0" applyFill="1" applyBorder="1" applyAlignment="1">
      <alignment horizontal="center"/>
    </xf>
    <xf numFmtId="164" fontId="0" fillId="2" borderId="40" xfId="1" applyFont="1" applyFill="1" applyBorder="1" applyAlignment="1">
      <alignment horizontal="center"/>
    </xf>
    <xf numFmtId="164" fontId="8" fillId="0" borderId="10" xfId="1" applyFont="1" applyBorder="1" applyAlignment="1">
      <alignment horizontal="center"/>
    </xf>
    <xf numFmtId="164" fontId="8" fillId="0" borderId="23" xfId="1" applyFont="1" applyBorder="1" applyAlignment="1">
      <alignment horizontal="center"/>
    </xf>
    <xf numFmtId="164" fontId="8" fillId="0" borderId="14" xfId="1" applyFont="1" applyBorder="1" applyAlignment="1">
      <alignment horizontal="center"/>
    </xf>
    <xf numFmtId="164" fontId="8" fillId="0" borderId="25" xfId="1" applyFont="1" applyBorder="1" applyAlignment="1">
      <alignment horizontal="center"/>
    </xf>
    <xf numFmtId="164" fontId="1" fillId="0" borderId="15" xfId="1" applyFont="1" applyBorder="1" applyAlignment="1">
      <alignment horizontal="center"/>
    </xf>
    <xf numFmtId="164" fontId="0" fillId="0" borderId="11" xfId="1" applyFont="1" applyFill="1" applyBorder="1" applyAlignment="1">
      <alignment horizontal="center"/>
    </xf>
    <xf numFmtId="164" fontId="0" fillId="0" borderId="26" xfId="0" applyFill="1" applyBorder="1" applyAlignment="1">
      <alignment horizontal="center"/>
    </xf>
    <xf numFmtId="164" fontId="7" fillId="2" borderId="11" xfId="0" applyFont="1" applyFill="1" applyBorder="1"/>
    <xf numFmtId="164" fontId="0" fillId="0" borderId="11" xfId="0" applyFont="1" applyFill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15" xfId="0" applyNumberFormat="1" applyFont="1" applyBorder="1" applyAlignment="1">
      <alignment horizontal="center"/>
    </xf>
    <xf numFmtId="1" fontId="0" fillId="0" borderId="5" xfId="0" applyNumberFormat="1" applyFont="1" applyBorder="1" applyAlignment="1">
      <alignment horizontal="center"/>
    </xf>
    <xf numFmtId="1" fontId="0" fillId="0" borderId="29" xfId="0" applyNumberFormat="1" applyFont="1" applyBorder="1" applyAlignment="1">
      <alignment horizontal="center"/>
    </xf>
    <xf numFmtId="1" fontId="0" fillId="0" borderId="20" xfId="0" applyNumberFormat="1" applyFont="1" applyBorder="1" applyAlignment="1">
      <alignment horizontal="center"/>
    </xf>
    <xf numFmtId="1" fontId="0" fillId="0" borderId="21" xfId="0" applyNumberFormat="1" applyFont="1" applyBorder="1" applyAlignment="1">
      <alignment horizontal="center"/>
    </xf>
    <xf numFmtId="1" fontId="15" fillId="0" borderId="1" xfId="0" applyNumberFormat="1" applyFont="1" applyBorder="1" applyAlignment="1">
      <alignment horizontal="center"/>
    </xf>
    <xf numFmtId="164" fontId="0" fillId="0" borderId="19" xfId="0" applyBorder="1" applyAlignment="1">
      <alignment horizontal="left"/>
    </xf>
    <xf numFmtId="164" fontId="10" fillId="0" borderId="35" xfId="0" applyFont="1" applyBorder="1" applyAlignment="1">
      <alignment horizontal="left"/>
    </xf>
    <xf numFmtId="164" fontId="10" fillId="0" borderId="10" xfId="0" applyFont="1" applyBorder="1"/>
    <xf numFmtId="16" fontId="4" fillId="0" borderId="28" xfId="0" applyNumberFormat="1" applyFont="1" applyBorder="1" applyAlignment="1">
      <alignment horizontal="center"/>
    </xf>
    <xf numFmtId="16" fontId="5" fillId="0" borderId="19" xfId="0" applyNumberFormat="1" applyFont="1" applyBorder="1"/>
    <xf numFmtId="1" fontId="0" fillId="2" borderId="20" xfId="0" applyNumberFormat="1" applyFill="1" applyBorder="1" applyAlignment="1">
      <alignment horizontal="center"/>
    </xf>
    <xf numFmtId="1" fontId="10" fillId="2" borderId="36" xfId="0" applyNumberFormat="1" applyFont="1" applyFill="1" applyBorder="1" applyAlignment="1">
      <alignment horizontal="center"/>
    </xf>
    <xf numFmtId="16" fontId="10" fillId="0" borderId="22" xfId="0" applyNumberFormat="1" applyFont="1" applyBorder="1"/>
    <xf numFmtId="1" fontId="10" fillId="0" borderId="40" xfId="2" applyNumberFormat="1" applyFont="1" applyBorder="1" applyAlignment="1">
      <alignment horizontal="center"/>
    </xf>
    <xf numFmtId="164" fontId="0" fillId="2" borderId="29" xfId="0" applyFill="1" applyBorder="1" applyAlignment="1">
      <alignment horizontal="center"/>
    </xf>
    <xf numFmtId="164" fontId="0" fillId="2" borderId="11" xfId="0" applyFill="1" applyBorder="1" applyAlignment="1">
      <alignment horizontal="left"/>
    </xf>
    <xf numFmtId="164" fontId="0" fillId="2" borderId="29" xfId="1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/>
    </xf>
    <xf numFmtId="1" fontId="0" fillId="0" borderId="29" xfId="0" applyNumberFormat="1" applyFill="1" applyBorder="1" applyAlignment="1">
      <alignment horizont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FFAB"/>
      <color rgb="FFFFFF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70"/>
  <sheetViews>
    <sheetView tabSelected="1" workbookViewId="0">
      <selection activeCell="K19" sqref="K19"/>
    </sheetView>
  </sheetViews>
  <sheetFormatPr defaultRowHeight="15"/>
  <cols>
    <col min="1" max="1" width="14" customWidth="1"/>
    <col min="2" max="2" width="15.28515625" customWidth="1"/>
    <col min="3" max="4" width="15.7109375" customWidth="1"/>
    <col min="5" max="5" width="12.42578125" customWidth="1"/>
    <col min="6" max="6" width="11" customWidth="1"/>
    <col min="7" max="7" width="13" customWidth="1"/>
    <col min="8" max="8" width="14.28515625" customWidth="1"/>
    <col min="9" max="9" width="10.140625" customWidth="1"/>
    <col min="10" max="10" width="10.5703125" customWidth="1"/>
    <col min="11" max="11" width="7.42578125" customWidth="1"/>
    <col min="13" max="13" width="11.140625" customWidth="1"/>
    <col min="15" max="15" width="4.28515625" customWidth="1"/>
    <col min="17" max="17" width="12.85546875" customWidth="1"/>
  </cols>
  <sheetData>
    <row r="1" spans="1:18" ht="29.25" thickBot="1">
      <c r="A1" s="209" t="s">
        <v>95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1"/>
    </row>
    <row r="2" spans="1:18" ht="18.75">
      <c r="A2" s="1"/>
    </row>
    <row r="3" spans="1:18" ht="16.5" thickBot="1">
      <c r="A3" s="21" t="s">
        <v>0</v>
      </c>
    </row>
    <row r="4" spans="1:18">
      <c r="A4" s="112" t="s">
        <v>1</v>
      </c>
      <c r="B4" s="106" t="s">
        <v>23</v>
      </c>
      <c r="C4" s="106" t="s">
        <v>24</v>
      </c>
      <c r="D4" s="106" t="s">
        <v>20</v>
      </c>
      <c r="E4" s="106" t="s">
        <v>21</v>
      </c>
      <c r="F4" s="106" t="s">
        <v>22</v>
      </c>
      <c r="G4" s="106" t="s">
        <v>4</v>
      </c>
      <c r="H4" s="113" t="s">
        <v>5</v>
      </c>
    </row>
    <row r="5" spans="1:18">
      <c r="A5" s="114" t="s">
        <v>65</v>
      </c>
      <c r="B5" s="11">
        <v>20</v>
      </c>
      <c r="C5" s="50">
        <v>8</v>
      </c>
      <c r="D5" s="12">
        <v>0</v>
      </c>
      <c r="E5" s="11">
        <v>8</v>
      </c>
      <c r="F5" s="11">
        <v>4</v>
      </c>
      <c r="G5" s="12">
        <v>0</v>
      </c>
      <c r="H5" s="51">
        <v>0</v>
      </c>
    </row>
    <row r="6" spans="1:18">
      <c r="A6" s="115" t="s">
        <v>66</v>
      </c>
      <c r="B6" s="48">
        <v>8</v>
      </c>
      <c r="C6" s="44">
        <v>2</v>
      </c>
      <c r="D6" s="45">
        <v>1</v>
      </c>
      <c r="E6" s="48">
        <v>8</v>
      </c>
      <c r="F6" s="48">
        <v>4</v>
      </c>
      <c r="G6" s="45">
        <v>0</v>
      </c>
      <c r="H6" s="52">
        <v>0</v>
      </c>
    </row>
    <row r="7" spans="1:18">
      <c r="A7" s="116" t="s">
        <v>67</v>
      </c>
      <c r="B7" s="11">
        <v>39</v>
      </c>
      <c r="C7" s="44">
        <v>6</v>
      </c>
      <c r="D7" s="44">
        <v>1</v>
      </c>
      <c r="E7" s="11">
        <v>13</v>
      </c>
      <c r="F7" s="11">
        <v>1</v>
      </c>
      <c r="G7" s="44">
        <v>0</v>
      </c>
      <c r="H7" s="52">
        <v>0</v>
      </c>
    </row>
    <row r="8" spans="1:18" ht="15.75" thickBot="1">
      <c r="A8" s="117" t="s">
        <v>68</v>
      </c>
      <c r="B8" s="49">
        <v>113</v>
      </c>
      <c r="C8" s="53">
        <v>12</v>
      </c>
      <c r="D8" s="53">
        <v>7</v>
      </c>
      <c r="E8" s="49">
        <v>29</v>
      </c>
      <c r="F8" s="49">
        <v>4</v>
      </c>
      <c r="G8" s="53">
        <v>0</v>
      </c>
      <c r="H8" s="54">
        <v>0</v>
      </c>
    </row>
    <row r="9" spans="1:18" ht="15.75" thickBot="1">
      <c r="A9" s="40" t="s">
        <v>53</v>
      </c>
      <c r="B9" s="46">
        <f>SUM(B5:B8)</f>
        <v>180</v>
      </c>
      <c r="C9" s="46">
        <f t="shared" ref="C9:H9" si="0">SUM(C5:C8)</f>
        <v>28</v>
      </c>
      <c r="D9" s="46">
        <f t="shared" si="0"/>
        <v>9</v>
      </c>
      <c r="E9" s="46">
        <f t="shared" si="0"/>
        <v>58</v>
      </c>
      <c r="F9" s="46">
        <f t="shared" si="0"/>
        <v>13</v>
      </c>
      <c r="G9" s="46">
        <f t="shared" si="0"/>
        <v>0</v>
      </c>
      <c r="H9" s="47">
        <f t="shared" si="0"/>
        <v>0</v>
      </c>
    </row>
    <row r="10" spans="1:18">
      <c r="A10" s="306" t="s">
        <v>63</v>
      </c>
      <c r="B10" s="123">
        <v>8</v>
      </c>
      <c r="C10" s="123">
        <v>0</v>
      </c>
      <c r="D10" s="123">
        <v>0</v>
      </c>
      <c r="E10" s="123">
        <v>7</v>
      </c>
      <c r="F10" s="123">
        <v>35</v>
      </c>
      <c r="G10" s="123">
        <v>0</v>
      </c>
      <c r="H10" s="307">
        <v>0</v>
      </c>
    </row>
    <row r="11" spans="1:18" ht="15.75" thickBot="1">
      <c r="A11" s="152" t="s">
        <v>64</v>
      </c>
      <c r="B11" s="270">
        <f>SUM(B9:B10)</f>
        <v>188</v>
      </c>
      <c r="C11" s="270">
        <f t="shared" ref="C11:H11" si="1">SUM(C9:C10)</f>
        <v>28</v>
      </c>
      <c r="D11" s="270">
        <f t="shared" si="1"/>
        <v>9</v>
      </c>
      <c r="E11" s="270">
        <f t="shared" si="1"/>
        <v>65</v>
      </c>
      <c r="F11" s="270">
        <f t="shared" si="1"/>
        <v>48</v>
      </c>
      <c r="G11" s="270">
        <f t="shared" si="1"/>
        <v>0</v>
      </c>
      <c r="H11" s="271">
        <f t="shared" si="1"/>
        <v>0</v>
      </c>
    </row>
    <row r="13" spans="1:18" ht="16.5" thickBot="1">
      <c r="A13" s="21" t="s">
        <v>2</v>
      </c>
      <c r="B13" t="s">
        <v>3</v>
      </c>
    </row>
    <row r="14" spans="1:18">
      <c r="A14" s="80" t="s">
        <v>1</v>
      </c>
      <c r="B14" s="81" t="s">
        <v>23</v>
      </c>
      <c r="C14" s="81" t="s">
        <v>24</v>
      </c>
      <c r="D14" s="81" t="s">
        <v>20</v>
      </c>
      <c r="E14" s="81" t="s">
        <v>21</v>
      </c>
      <c r="F14" s="81" t="s">
        <v>22</v>
      </c>
      <c r="G14" s="81" t="s">
        <v>4</v>
      </c>
      <c r="H14" s="82" t="s">
        <v>5</v>
      </c>
    </row>
    <row r="15" spans="1:18">
      <c r="A15" s="114" t="s">
        <v>65</v>
      </c>
      <c r="B15" s="11">
        <v>963</v>
      </c>
      <c r="C15" s="11">
        <v>155</v>
      </c>
      <c r="D15" s="12">
        <v>0</v>
      </c>
      <c r="E15" s="11">
        <v>33</v>
      </c>
      <c r="F15" s="11">
        <v>37</v>
      </c>
      <c r="G15" s="134">
        <v>5</v>
      </c>
      <c r="H15" s="55">
        <v>0</v>
      </c>
    </row>
    <row r="16" spans="1:18">
      <c r="A16" s="115" t="s">
        <v>66</v>
      </c>
      <c r="B16" s="11">
        <v>617</v>
      </c>
      <c r="C16" s="11">
        <v>74</v>
      </c>
      <c r="D16" s="12">
        <v>3</v>
      </c>
      <c r="E16" s="11">
        <v>42</v>
      </c>
      <c r="F16" s="11">
        <v>4</v>
      </c>
      <c r="G16" s="134">
        <v>3</v>
      </c>
      <c r="H16" s="55">
        <v>0</v>
      </c>
    </row>
    <row r="17" spans="1:13">
      <c r="A17" s="116" t="s">
        <v>67</v>
      </c>
      <c r="B17" s="11">
        <v>1025</v>
      </c>
      <c r="C17" s="11">
        <v>151</v>
      </c>
      <c r="D17" s="12">
        <v>10</v>
      </c>
      <c r="E17" s="11">
        <v>43</v>
      </c>
      <c r="F17" s="11">
        <v>6</v>
      </c>
      <c r="G17" s="134">
        <v>5</v>
      </c>
      <c r="H17" s="55">
        <v>0</v>
      </c>
    </row>
    <row r="18" spans="1:13" ht="15.75" thickBot="1">
      <c r="A18" s="117" t="s">
        <v>68</v>
      </c>
      <c r="B18" s="49">
        <v>1182</v>
      </c>
      <c r="C18" s="49">
        <v>133</v>
      </c>
      <c r="D18" s="56">
        <v>14</v>
      </c>
      <c r="E18" s="49">
        <v>74</v>
      </c>
      <c r="F18" s="49">
        <v>2</v>
      </c>
      <c r="G18" s="135">
        <v>9</v>
      </c>
      <c r="H18" s="57">
        <v>0</v>
      </c>
    </row>
    <row r="19" spans="1:13" ht="15.75" thickBot="1">
      <c r="A19" s="40" t="s">
        <v>53</v>
      </c>
      <c r="B19" s="46">
        <f>SUM(B15:B18)</f>
        <v>3787</v>
      </c>
      <c r="C19" s="46">
        <f>SUM(C15:C18)</f>
        <v>513</v>
      </c>
      <c r="D19" s="46">
        <f>SUM(D15:D18)</f>
        <v>27</v>
      </c>
      <c r="E19" s="46">
        <f>SUM(E15:E18)</f>
        <v>192</v>
      </c>
      <c r="F19" s="46">
        <f>SUM(F15:F18)</f>
        <v>49</v>
      </c>
      <c r="G19" s="46">
        <f t="shared" ref="C19:H19" si="2">SUM(G15:G18)</f>
        <v>22</v>
      </c>
      <c r="H19" s="47">
        <f t="shared" si="2"/>
        <v>0</v>
      </c>
    </row>
    <row r="20" spans="1:13">
      <c r="A20" s="306" t="s">
        <v>63</v>
      </c>
      <c r="B20" s="123">
        <v>220</v>
      </c>
      <c r="C20" s="123">
        <v>55</v>
      </c>
      <c r="D20" s="123">
        <v>0</v>
      </c>
      <c r="E20" s="123">
        <v>15</v>
      </c>
      <c r="F20" s="123">
        <v>133</v>
      </c>
      <c r="G20" s="123">
        <v>8</v>
      </c>
      <c r="H20" s="307">
        <v>0</v>
      </c>
    </row>
    <row r="21" spans="1:13" ht="15.75" thickBot="1">
      <c r="A21" s="152" t="s">
        <v>64</v>
      </c>
      <c r="B21" s="270">
        <v>4011</v>
      </c>
      <c r="C21" s="270">
        <v>568</v>
      </c>
      <c r="D21" s="270">
        <v>27</v>
      </c>
      <c r="E21" s="270">
        <v>218</v>
      </c>
      <c r="F21" s="270">
        <v>780</v>
      </c>
      <c r="G21" s="270">
        <v>33</v>
      </c>
      <c r="H21" s="271">
        <v>1</v>
      </c>
    </row>
    <row r="22" spans="1:13">
      <c r="A22" s="15"/>
      <c r="B22" s="17"/>
      <c r="C22" s="17"/>
      <c r="D22" s="17"/>
      <c r="E22" s="17"/>
      <c r="F22" s="17"/>
      <c r="G22" s="17"/>
      <c r="H22" s="17"/>
    </row>
    <row r="23" spans="1:13" ht="16.5" thickBot="1">
      <c r="A23" s="133" t="s">
        <v>36</v>
      </c>
    </row>
    <row r="24" spans="1:13">
      <c r="A24" s="118" t="s">
        <v>1</v>
      </c>
      <c r="B24" s="219" t="s">
        <v>23</v>
      </c>
      <c r="C24" s="219"/>
      <c r="D24" s="219"/>
      <c r="E24" s="219" t="s">
        <v>24</v>
      </c>
      <c r="F24" s="219"/>
      <c r="G24" s="219"/>
      <c r="H24" s="64" t="s">
        <v>21</v>
      </c>
      <c r="I24" s="219" t="s">
        <v>22</v>
      </c>
      <c r="J24" s="219"/>
      <c r="K24" s="64" t="s">
        <v>5</v>
      </c>
      <c r="L24" s="64" t="s">
        <v>57</v>
      </c>
      <c r="M24" s="105" t="s">
        <v>4</v>
      </c>
    </row>
    <row r="25" spans="1:13">
      <c r="A25" s="107"/>
      <c r="B25" s="72" t="s">
        <v>6</v>
      </c>
      <c r="C25" s="72" t="s">
        <v>7</v>
      </c>
      <c r="D25" s="72" t="s">
        <v>8</v>
      </c>
      <c r="E25" s="72" t="s">
        <v>6</v>
      </c>
      <c r="F25" s="72" t="s">
        <v>7</v>
      </c>
      <c r="G25" s="72" t="s">
        <v>8</v>
      </c>
      <c r="H25" s="72"/>
      <c r="I25" s="72" t="s">
        <v>6</v>
      </c>
      <c r="J25" s="72" t="s">
        <v>7</v>
      </c>
      <c r="K25" s="72"/>
      <c r="L25" s="72"/>
      <c r="M25" s="75"/>
    </row>
    <row r="26" spans="1:13">
      <c r="A26" s="110">
        <v>42125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2</v>
      </c>
      <c r="J26" s="12">
        <v>3</v>
      </c>
      <c r="K26" s="12">
        <v>0</v>
      </c>
      <c r="L26" s="12">
        <v>5</v>
      </c>
      <c r="M26" s="55">
        <v>0</v>
      </c>
    </row>
    <row r="27" spans="1:13">
      <c r="A27" s="110">
        <v>42128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2</v>
      </c>
      <c r="I27" s="12">
        <v>1</v>
      </c>
      <c r="J27" s="12">
        <v>8</v>
      </c>
      <c r="K27" s="12">
        <v>0</v>
      </c>
      <c r="L27" s="12">
        <v>1</v>
      </c>
      <c r="M27" s="55">
        <v>0</v>
      </c>
    </row>
    <row r="28" spans="1:13">
      <c r="A28" s="110">
        <v>42132</v>
      </c>
      <c r="B28" s="12">
        <v>0</v>
      </c>
      <c r="C28" s="12">
        <v>0</v>
      </c>
      <c r="D28" s="12">
        <v>0</v>
      </c>
      <c r="E28" s="12">
        <v>3</v>
      </c>
      <c r="F28" s="12">
        <v>1</v>
      </c>
      <c r="G28" s="12">
        <v>0</v>
      </c>
      <c r="H28" s="12">
        <v>4</v>
      </c>
      <c r="I28" s="12">
        <v>6</v>
      </c>
      <c r="J28" s="12">
        <v>2</v>
      </c>
      <c r="K28" s="12">
        <v>0</v>
      </c>
      <c r="L28" s="12">
        <v>5</v>
      </c>
      <c r="M28" s="55">
        <v>0</v>
      </c>
    </row>
    <row r="29" spans="1:13">
      <c r="A29" s="110">
        <v>42135</v>
      </c>
      <c r="B29" s="12">
        <v>3</v>
      </c>
      <c r="C29" s="12">
        <v>1</v>
      </c>
      <c r="D29" s="12">
        <v>0</v>
      </c>
      <c r="E29" s="12">
        <v>1</v>
      </c>
      <c r="F29" s="12">
        <v>2</v>
      </c>
      <c r="G29" s="12">
        <v>0</v>
      </c>
      <c r="H29" s="12">
        <v>3</v>
      </c>
      <c r="I29" s="12">
        <v>2</v>
      </c>
      <c r="J29" s="12">
        <v>0</v>
      </c>
      <c r="K29" s="12">
        <v>0</v>
      </c>
      <c r="L29" s="12">
        <v>5</v>
      </c>
      <c r="M29" s="55">
        <v>0</v>
      </c>
    </row>
    <row r="30" spans="1:13">
      <c r="A30" s="110">
        <v>42136</v>
      </c>
      <c r="B30" s="12">
        <v>2</v>
      </c>
      <c r="C30" s="12">
        <v>3</v>
      </c>
      <c r="D30" s="12">
        <v>0</v>
      </c>
      <c r="E30" s="12">
        <v>4</v>
      </c>
      <c r="F30" s="12">
        <v>1</v>
      </c>
      <c r="G30" s="12">
        <v>0</v>
      </c>
      <c r="H30" s="12">
        <v>2</v>
      </c>
      <c r="I30" s="12">
        <v>1</v>
      </c>
      <c r="J30" s="12">
        <v>1</v>
      </c>
      <c r="K30" s="12">
        <v>0</v>
      </c>
      <c r="L30" s="12">
        <v>4</v>
      </c>
      <c r="M30" s="55">
        <v>0</v>
      </c>
    </row>
    <row r="31" spans="1:13">
      <c r="A31" s="110">
        <v>42142</v>
      </c>
      <c r="B31" s="12">
        <v>0</v>
      </c>
      <c r="C31" s="12">
        <v>0</v>
      </c>
      <c r="D31" s="12">
        <v>1</v>
      </c>
      <c r="E31" s="12">
        <v>4</v>
      </c>
      <c r="F31" s="12">
        <v>0</v>
      </c>
      <c r="G31" s="12">
        <v>0</v>
      </c>
      <c r="H31" s="12">
        <v>3</v>
      </c>
      <c r="I31" s="12">
        <v>0</v>
      </c>
      <c r="J31" s="12">
        <v>3</v>
      </c>
      <c r="K31" s="12">
        <v>0</v>
      </c>
      <c r="L31" s="12">
        <v>3</v>
      </c>
      <c r="M31" s="55">
        <v>0</v>
      </c>
    </row>
    <row r="32" spans="1:13">
      <c r="A32" s="110">
        <v>42146</v>
      </c>
      <c r="B32" s="12">
        <v>0</v>
      </c>
      <c r="C32" s="12">
        <v>2</v>
      </c>
      <c r="D32" s="12">
        <v>0</v>
      </c>
      <c r="E32" s="12">
        <v>0</v>
      </c>
      <c r="F32" s="12">
        <v>0</v>
      </c>
      <c r="G32" s="12">
        <v>0</v>
      </c>
      <c r="H32" s="12">
        <v>4</v>
      </c>
      <c r="I32" s="12">
        <v>5</v>
      </c>
      <c r="J32" s="12">
        <v>1</v>
      </c>
      <c r="K32" s="12">
        <v>0</v>
      </c>
      <c r="L32" s="12">
        <v>0</v>
      </c>
      <c r="M32" s="55">
        <v>0</v>
      </c>
    </row>
    <row r="33" spans="1:16">
      <c r="A33" s="111">
        <v>42150</v>
      </c>
      <c r="B33" s="43">
        <v>11</v>
      </c>
      <c r="C33" s="43">
        <v>14</v>
      </c>
      <c r="D33" s="43">
        <v>0</v>
      </c>
      <c r="E33" s="43">
        <v>3</v>
      </c>
      <c r="F33" s="43">
        <v>3</v>
      </c>
      <c r="G33" s="43">
        <v>0</v>
      </c>
      <c r="H33" s="43">
        <v>13</v>
      </c>
      <c r="I33" s="43">
        <v>3</v>
      </c>
      <c r="J33" s="43">
        <v>3</v>
      </c>
      <c r="K33" s="43">
        <v>0</v>
      </c>
      <c r="L33" s="43">
        <v>1</v>
      </c>
      <c r="M33" s="68">
        <v>0</v>
      </c>
    </row>
    <row r="34" spans="1:16">
      <c r="A34" s="111">
        <v>42152</v>
      </c>
      <c r="B34" s="43">
        <v>17</v>
      </c>
      <c r="C34" s="43">
        <v>28</v>
      </c>
      <c r="D34" s="43">
        <v>0</v>
      </c>
      <c r="E34" s="43">
        <v>10</v>
      </c>
      <c r="F34" s="43">
        <v>7</v>
      </c>
      <c r="G34" s="43">
        <v>0</v>
      </c>
      <c r="H34" s="43">
        <v>6</v>
      </c>
      <c r="I34" s="43">
        <v>0</v>
      </c>
      <c r="J34" s="43">
        <v>0</v>
      </c>
      <c r="K34" s="43">
        <v>0</v>
      </c>
      <c r="L34" s="43">
        <v>2</v>
      </c>
      <c r="M34" s="68">
        <v>0</v>
      </c>
    </row>
    <row r="35" spans="1:16" ht="15.75" thickBot="1">
      <c r="A35" s="111">
        <v>42154</v>
      </c>
      <c r="B35" s="43">
        <v>51</v>
      </c>
      <c r="C35" s="43">
        <v>70</v>
      </c>
      <c r="D35" s="43">
        <v>0</v>
      </c>
      <c r="E35" s="43">
        <v>7</v>
      </c>
      <c r="F35" s="43">
        <v>19</v>
      </c>
      <c r="G35" s="43">
        <v>0</v>
      </c>
      <c r="H35" s="43">
        <v>5</v>
      </c>
      <c r="I35" s="43">
        <v>1</v>
      </c>
      <c r="J35" s="43">
        <v>1</v>
      </c>
      <c r="K35" s="43">
        <v>0</v>
      </c>
      <c r="L35" s="43">
        <v>2</v>
      </c>
      <c r="M35" s="68">
        <v>0</v>
      </c>
    </row>
    <row r="36" spans="1:16" ht="15.75" thickBot="1">
      <c r="A36" s="74" t="s">
        <v>53</v>
      </c>
      <c r="B36" s="70">
        <f>SUM(B26:B35)</f>
        <v>84</v>
      </c>
      <c r="C36" s="70">
        <f t="shared" ref="C36:L36" si="3">SUM(C26:C35)</f>
        <v>118</v>
      </c>
      <c r="D36" s="70">
        <f t="shared" si="3"/>
        <v>1</v>
      </c>
      <c r="E36" s="70">
        <f t="shared" si="3"/>
        <v>32</v>
      </c>
      <c r="F36" s="70">
        <f t="shared" si="3"/>
        <v>33</v>
      </c>
      <c r="G36" s="70">
        <f t="shared" si="3"/>
        <v>0</v>
      </c>
      <c r="H36" s="70">
        <f t="shared" si="3"/>
        <v>42</v>
      </c>
      <c r="I36" s="70">
        <f t="shared" si="3"/>
        <v>21</v>
      </c>
      <c r="J36" s="70">
        <f t="shared" si="3"/>
        <v>22</v>
      </c>
      <c r="K36" s="70">
        <f t="shared" si="3"/>
        <v>0</v>
      </c>
      <c r="L36" s="70">
        <f t="shared" si="3"/>
        <v>28</v>
      </c>
      <c r="M36" s="71">
        <f>SUM(M26:M35)</f>
        <v>0</v>
      </c>
    </row>
    <row r="37" spans="1:16">
      <c r="A37" s="155" t="s">
        <v>63</v>
      </c>
      <c r="B37" s="156">
        <v>0</v>
      </c>
      <c r="C37" s="156">
        <v>0</v>
      </c>
      <c r="D37" s="156">
        <v>0</v>
      </c>
      <c r="E37" s="156">
        <v>0</v>
      </c>
      <c r="F37" s="156">
        <v>0</v>
      </c>
      <c r="G37" s="156">
        <v>0</v>
      </c>
      <c r="H37" s="156">
        <v>3</v>
      </c>
      <c r="I37" s="156">
        <v>36</v>
      </c>
      <c r="J37" s="156">
        <v>37</v>
      </c>
      <c r="K37" s="156">
        <v>0</v>
      </c>
      <c r="L37" s="156">
        <v>6</v>
      </c>
      <c r="M37" s="157">
        <v>0</v>
      </c>
    </row>
    <row r="38" spans="1:16" ht="15.75" thickBot="1">
      <c r="A38" s="152" t="s">
        <v>64</v>
      </c>
      <c r="B38" s="153">
        <v>84</v>
      </c>
      <c r="C38" s="153">
        <v>118</v>
      </c>
      <c r="D38" s="153">
        <v>1</v>
      </c>
      <c r="E38" s="153">
        <v>28</v>
      </c>
      <c r="F38" s="153">
        <v>33</v>
      </c>
      <c r="G38" s="153">
        <v>0</v>
      </c>
      <c r="H38" s="153">
        <v>45</v>
      </c>
      <c r="I38" s="153">
        <v>77</v>
      </c>
      <c r="J38" s="153">
        <v>107</v>
      </c>
      <c r="K38" s="153">
        <v>0</v>
      </c>
      <c r="L38" s="153">
        <v>62</v>
      </c>
      <c r="M38" s="154">
        <v>0</v>
      </c>
    </row>
    <row r="39" spans="1:16">
      <c r="F39" s="42"/>
    </row>
    <row r="40" spans="1:16" ht="15.75">
      <c r="A40" s="133" t="s">
        <v>37</v>
      </c>
    </row>
    <row r="41" spans="1:16">
      <c r="A41" s="220" t="s">
        <v>32</v>
      </c>
      <c r="B41" s="221"/>
      <c r="C41" s="222"/>
      <c r="E41" s="18"/>
    </row>
    <row r="42" spans="1:16">
      <c r="A42" s="29" t="s">
        <v>9</v>
      </c>
      <c r="B42" s="30" t="s">
        <v>6</v>
      </c>
      <c r="C42" s="30" t="s">
        <v>7</v>
      </c>
      <c r="L42" s="212"/>
      <c r="M42" s="212"/>
      <c r="N42" s="212"/>
      <c r="O42" s="212"/>
      <c r="P42" s="212"/>
    </row>
    <row r="43" spans="1:16">
      <c r="A43" s="23"/>
      <c r="B43" s="14"/>
      <c r="C43" s="14"/>
      <c r="L43" s="20"/>
      <c r="M43" s="22"/>
      <c r="N43" s="22"/>
      <c r="O43" s="22"/>
      <c r="P43" s="22"/>
    </row>
    <row r="45" spans="1:16" ht="16.5" thickBot="1">
      <c r="A45" s="133" t="s">
        <v>33</v>
      </c>
    </row>
    <row r="46" spans="1:16">
      <c r="A46" s="232" t="s">
        <v>91</v>
      </c>
      <c r="B46" s="233"/>
      <c r="C46" s="233"/>
      <c r="D46" s="233"/>
      <c r="E46" s="233"/>
      <c r="F46" s="233"/>
      <c r="G46" s="233"/>
      <c r="H46" s="234"/>
    </row>
    <row r="47" spans="1:16">
      <c r="A47" s="288" t="s">
        <v>1</v>
      </c>
      <c r="B47" s="278" t="s">
        <v>13</v>
      </c>
      <c r="C47" s="279" t="s">
        <v>23</v>
      </c>
      <c r="D47" s="280"/>
      <c r="E47" s="281"/>
      <c r="F47" s="279" t="s">
        <v>24</v>
      </c>
      <c r="G47" s="280"/>
      <c r="H47" s="289"/>
    </row>
    <row r="48" spans="1:16" ht="15.75">
      <c r="A48" s="290"/>
      <c r="B48" s="72"/>
      <c r="C48" s="72" t="s">
        <v>6</v>
      </c>
      <c r="D48" s="72" t="s">
        <v>7</v>
      </c>
      <c r="E48" s="72" t="s">
        <v>8</v>
      </c>
      <c r="F48" s="72" t="s">
        <v>6</v>
      </c>
      <c r="G48" s="72" t="s">
        <v>7</v>
      </c>
      <c r="H48" s="75" t="s">
        <v>8</v>
      </c>
    </row>
    <row r="49" spans="1:11" ht="15.75" thickBot="1">
      <c r="A49" s="291"/>
      <c r="B49" s="8"/>
      <c r="C49" s="8"/>
      <c r="D49" s="8"/>
      <c r="E49" s="8"/>
      <c r="F49" s="8"/>
      <c r="G49" s="8"/>
      <c r="H49" s="39"/>
    </row>
    <row r="50" spans="1:11" ht="15.75" thickBot="1">
      <c r="A50" s="299" t="s">
        <v>53</v>
      </c>
      <c r="B50" s="258"/>
      <c r="C50" s="258"/>
      <c r="D50" s="258"/>
      <c r="E50" s="258"/>
      <c r="F50" s="258"/>
      <c r="G50" s="258"/>
      <c r="H50" s="259"/>
      <c r="I50" s="25"/>
      <c r="J50" s="25"/>
    </row>
    <row r="51" spans="1:11" ht="15.75" thickBot="1">
      <c r="A51" s="300" t="s">
        <v>64</v>
      </c>
      <c r="B51" s="266"/>
      <c r="C51" s="266"/>
      <c r="D51" s="266"/>
      <c r="E51" s="266"/>
      <c r="F51" s="266"/>
      <c r="G51" s="266"/>
      <c r="H51" s="267"/>
      <c r="I51" s="25"/>
      <c r="J51" s="25"/>
    </row>
    <row r="53" spans="1:11" ht="15.75" thickBot="1"/>
    <row r="54" spans="1:11">
      <c r="A54" s="283" t="s">
        <v>92</v>
      </c>
      <c r="B54" s="284"/>
      <c r="C54" s="284"/>
      <c r="D54" s="284"/>
      <c r="E54" s="284"/>
      <c r="F54" s="285"/>
      <c r="G54" s="76"/>
      <c r="H54" s="223" t="s">
        <v>26</v>
      </c>
      <c r="I54" s="224"/>
      <c r="J54" s="225"/>
    </row>
    <row r="55" spans="1:11">
      <c r="A55" s="286"/>
      <c r="B55" s="279" t="s">
        <v>24</v>
      </c>
      <c r="C55" s="280"/>
      <c r="D55" s="280"/>
      <c r="E55" s="242" t="s">
        <v>22</v>
      </c>
      <c r="F55" s="287"/>
      <c r="G55" s="76"/>
      <c r="H55" s="77" t="s">
        <v>1</v>
      </c>
      <c r="I55" s="31" t="s">
        <v>13</v>
      </c>
      <c r="J55" s="78" t="s">
        <v>17</v>
      </c>
    </row>
    <row r="56" spans="1:11" ht="15.75" thickBot="1">
      <c r="A56" s="77" t="s">
        <v>1</v>
      </c>
      <c r="B56" s="72" t="s">
        <v>6</v>
      </c>
      <c r="C56" s="72" t="s">
        <v>7</v>
      </c>
      <c r="D56" s="72" t="s">
        <v>8</v>
      </c>
      <c r="E56" s="32" t="s">
        <v>15</v>
      </c>
      <c r="F56" s="282" t="s">
        <v>14</v>
      </c>
      <c r="H56" s="302">
        <v>42152</v>
      </c>
      <c r="I56" s="91" t="s">
        <v>94</v>
      </c>
      <c r="J56" s="68">
        <v>40</v>
      </c>
    </row>
    <row r="57" spans="1:11" ht="15.75" thickBot="1">
      <c r="A57" s="110">
        <v>42125</v>
      </c>
      <c r="B57" s="298">
        <v>0</v>
      </c>
      <c r="C57" s="298">
        <v>0</v>
      </c>
      <c r="D57" s="298">
        <v>0</v>
      </c>
      <c r="E57" s="292">
        <v>2</v>
      </c>
      <c r="F57" s="293">
        <v>3</v>
      </c>
      <c r="H57" s="303" t="s">
        <v>54</v>
      </c>
      <c r="I57" s="304"/>
      <c r="J57" s="71">
        <f>J56</f>
        <v>40</v>
      </c>
    </row>
    <row r="58" spans="1:11" ht="15.75" thickBot="1">
      <c r="A58" s="110">
        <v>42128</v>
      </c>
      <c r="B58" s="298">
        <v>0</v>
      </c>
      <c r="C58" s="298">
        <v>0</v>
      </c>
      <c r="D58" s="298">
        <v>0</v>
      </c>
      <c r="E58" s="292">
        <v>1</v>
      </c>
      <c r="F58" s="293">
        <v>8</v>
      </c>
      <c r="H58" s="257" t="s">
        <v>64</v>
      </c>
      <c r="I58" s="305"/>
      <c r="J58" s="203">
        <f>J57</f>
        <v>40</v>
      </c>
    </row>
    <row r="59" spans="1:11">
      <c r="A59" s="110">
        <v>42132</v>
      </c>
      <c r="B59" s="298">
        <v>3</v>
      </c>
      <c r="C59" s="298">
        <v>1</v>
      </c>
      <c r="D59" s="298">
        <v>0</v>
      </c>
      <c r="E59" s="292">
        <v>6</v>
      </c>
      <c r="F59" s="293">
        <v>2</v>
      </c>
    </row>
    <row r="60" spans="1:11">
      <c r="A60" s="110">
        <v>42135</v>
      </c>
      <c r="B60" s="292">
        <v>1</v>
      </c>
      <c r="C60" s="292">
        <v>2</v>
      </c>
      <c r="D60" s="298">
        <v>0</v>
      </c>
      <c r="E60" s="292">
        <v>2</v>
      </c>
      <c r="F60" s="293">
        <v>0</v>
      </c>
    </row>
    <row r="61" spans="1:11">
      <c r="A61" s="110">
        <v>42136</v>
      </c>
      <c r="B61" s="292">
        <v>4</v>
      </c>
      <c r="C61" s="292">
        <v>1</v>
      </c>
      <c r="D61" s="298">
        <v>0</v>
      </c>
      <c r="E61" s="292">
        <v>1</v>
      </c>
      <c r="F61" s="293">
        <v>1</v>
      </c>
    </row>
    <row r="62" spans="1:11">
      <c r="A62" s="110">
        <v>42142</v>
      </c>
      <c r="B62" s="292">
        <v>0</v>
      </c>
      <c r="C62" s="292">
        <v>0</v>
      </c>
      <c r="D62" s="298">
        <v>0</v>
      </c>
      <c r="E62" s="292">
        <v>0</v>
      </c>
      <c r="F62" s="293">
        <v>3</v>
      </c>
      <c r="K62" s="4"/>
    </row>
    <row r="63" spans="1:11">
      <c r="A63" s="110">
        <v>42146</v>
      </c>
      <c r="B63" s="292">
        <v>0</v>
      </c>
      <c r="C63" s="292">
        <v>0</v>
      </c>
      <c r="D63" s="298">
        <v>0</v>
      </c>
      <c r="E63" s="292">
        <v>5</v>
      </c>
      <c r="F63" s="293">
        <v>1</v>
      </c>
      <c r="K63" s="4"/>
    </row>
    <row r="64" spans="1:11">
      <c r="A64" s="110">
        <v>42150</v>
      </c>
      <c r="B64" s="292">
        <v>3</v>
      </c>
      <c r="C64" s="292">
        <v>3</v>
      </c>
      <c r="D64" s="298">
        <v>0</v>
      </c>
      <c r="E64" s="292">
        <v>3</v>
      </c>
      <c r="F64" s="293">
        <v>3</v>
      </c>
    </row>
    <row r="65" spans="1:6">
      <c r="A65" s="111">
        <v>42152</v>
      </c>
      <c r="B65" s="294">
        <v>10</v>
      </c>
      <c r="C65" s="294">
        <v>7</v>
      </c>
      <c r="D65" s="298">
        <v>0</v>
      </c>
      <c r="E65" s="294">
        <v>0</v>
      </c>
      <c r="F65" s="295">
        <v>0</v>
      </c>
    </row>
    <row r="66" spans="1:6" ht="15.75" thickBot="1">
      <c r="A66" s="136">
        <v>42154</v>
      </c>
      <c r="B66" s="294">
        <v>7</v>
      </c>
      <c r="C66" s="294">
        <v>19</v>
      </c>
      <c r="D66" s="298">
        <v>0</v>
      </c>
      <c r="E66" s="294">
        <v>1</v>
      </c>
      <c r="F66" s="295">
        <v>1</v>
      </c>
    </row>
    <row r="67" spans="1:6" ht="15.75" thickBot="1">
      <c r="A67" s="69" t="s">
        <v>53</v>
      </c>
      <c r="B67" s="296">
        <f>SUM(B57:B66)</f>
        <v>28</v>
      </c>
      <c r="C67" s="296">
        <f t="shared" ref="C67:F67" si="4">SUM(C57:C66)</f>
        <v>33</v>
      </c>
      <c r="D67" s="296">
        <f t="shared" si="4"/>
        <v>0</v>
      </c>
      <c r="E67" s="296">
        <f t="shared" si="4"/>
        <v>21</v>
      </c>
      <c r="F67" s="297">
        <f t="shared" si="4"/>
        <v>22</v>
      </c>
    </row>
    <row r="68" spans="1:6">
      <c r="A68" s="301" t="s">
        <v>63</v>
      </c>
      <c r="B68" s="156">
        <v>0</v>
      </c>
      <c r="C68" s="156">
        <v>0</v>
      </c>
      <c r="D68" s="156">
        <v>0</v>
      </c>
      <c r="E68" s="156">
        <v>36</v>
      </c>
      <c r="F68" s="157">
        <v>37</v>
      </c>
    </row>
    <row r="69" spans="1:6">
      <c r="A69" s="180" t="s">
        <v>93</v>
      </c>
      <c r="B69" s="122">
        <v>0</v>
      </c>
      <c r="C69" s="122">
        <v>0</v>
      </c>
      <c r="D69" s="122">
        <v>0</v>
      </c>
      <c r="E69" s="122">
        <v>20</v>
      </c>
      <c r="F69" s="159">
        <v>48</v>
      </c>
    </row>
    <row r="70" spans="1:6" ht="15.75" thickBot="1">
      <c r="A70" s="178" t="s">
        <v>64</v>
      </c>
      <c r="B70" s="153">
        <f>B69+B68+B67</f>
        <v>28</v>
      </c>
      <c r="C70" s="153">
        <f t="shared" ref="C70:D70" si="5">C69+C68+C67</f>
        <v>33</v>
      </c>
      <c r="D70" s="153">
        <f t="shared" si="5"/>
        <v>0</v>
      </c>
      <c r="E70" s="153">
        <f>E69+E68+E67</f>
        <v>77</v>
      </c>
      <c r="F70" s="154">
        <f>F69+F68+F67</f>
        <v>107</v>
      </c>
    </row>
  </sheetData>
  <mergeCells count="13">
    <mergeCell ref="B55:D55"/>
    <mergeCell ref="E55:F55"/>
    <mergeCell ref="A54:F54"/>
    <mergeCell ref="A1:R1"/>
    <mergeCell ref="L42:P42"/>
    <mergeCell ref="H54:J54"/>
    <mergeCell ref="B24:D24"/>
    <mergeCell ref="E24:G24"/>
    <mergeCell ref="I24:J24"/>
    <mergeCell ref="A41:C41"/>
    <mergeCell ref="C47:E47"/>
    <mergeCell ref="F47:H47"/>
    <mergeCell ref="A46:H46"/>
  </mergeCells>
  <pageMargins left="0.7" right="0.7" top="0.75" bottom="0.75" header="0.3" footer="0.3"/>
  <pageSetup orientation="portrait" r:id="rId1"/>
  <ignoredErrors>
    <ignoredError sqref="A5:A8 A15:A18" twoDigitTextYea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52"/>
  <sheetViews>
    <sheetView workbookViewId="0">
      <selection activeCell="L10" sqref="L10"/>
    </sheetView>
  </sheetViews>
  <sheetFormatPr defaultRowHeight="15"/>
  <cols>
    <col min="1" max="1" width="16.5703125" customWidth="1"/>
    <col min="2" max="2" width="13" customWidth="1"/>
    <col min="3" max="3" width="13.140625" customWidth="1"/>
    <col min="4" max="4" width="10.5703125" customWidth="1"/>
    <col min="5" max="5" width="14" customWidth="1"/>
    <col min="6" max="6" width="12.7109375" customWidth="1"/>
    <col min="7" max="7" width="14.140625" customWidth="1"/>
    <col min="8" max="8" width="10.140625" customWidth="1"/>
    <col min="9" max="9" width="13.28515625" customWidth="1"/>
    <col min="10" max="10" width="16" customWidth="1"/>
    <col min="11" max="11" width="11.42578125" customWidth="1"/>
    <col min="12" max="12" width="12.42578125" customWidth="1"/>
    <col min="13" max="13" width="13.42578125" customWidth="1"/>
    <col min="14" max="14" width="12.140625" customWidth="1"/>
  </cols>
  <sheetData>
    <row r="1" spans="1:19" ht="29.25" thickBot="1">
      <c r="A1" s="226" t="s">
        <v>96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8"/>
    </row>
    <row r="2" spans="1:19" ht="18.75">
      <c r="A2" s="1"/>
    </row>
    <row r="3" spans="1:19" ht="16.5" thickBot="1">
      <c r="A3" s="133" t="s">
        <v>34</v>
      </c>
    </row>
    <row r="4" spans="1:19">
      <c r="A4" s="118" t="s">
        <v>1</v>
      </c>
      <c r="B4" s="219" t="s">
        <v>23</v>
      </c>
      <c r="C4" s="219"/>
      <c r="D4" s="219"/>
      <c r="E4" s="219" t="s">
        <v>24</v>
      </c>
      <c r="F4" s="219"/>
      <c r="G4" s="219"/>
      <c r="H4" s="143" t="s">
        <v>21</v>
      </c>
      <c r="I4" s="219" t="s">
        <v>22</v>
      </c>
      <c r="J4" s="219"/>
      <c r="K4" s="105" t="s">
        <v>4</v>
      </c>
    </row>
    <row r="5" spans="1:19">
      <c r="A5" s="107"/>
      <c r="B5" s="72" t="s">
        <v>6</v>
      </c>
      <c r="C5" s="72" t="s">
        <v>7</v>
      </c>
      <c r="D5" s="72" t="s">
        <v>8</v>
      </c>
      <c r="E5" s="72" t="s">
        <v>6</v>
      </c>
      <c r="F5" s="72" t="s">
        <v>7</v>
      </c>
      <c r="G5" s="72" t="s">
        <v>8</v>
      </c>
      <c r="H5" s="72"/>
      <c r="I5" s="72" t="s">
        <v>6</v>
      </c>
      <c r="J5" s="72" t="s">
        <v>7</v>
      </c>
      <c r="K5" s="75"/>
    </row>
    <row r="6" spans="1:19">
      <c r="A6" s="110">
        <v>42125</v>
      </c>
      <c r="B6" s="12">
        <v>23</v>
      </c>
      <c r="C6" s="12">
        <v>69</v>
      </c>
      <c r="D6" s="12">
        <v>0</v>
      </c>
      <c r="E6" s="12">
        <v>3</v>
      </c>
      <c r="F6" s="12">
        <v>11</v>
      </c>
      <c r="G6" s="12">
        <v>0</v>
      </c>
      <c r="H6" s="12">
        <v>4</v>
      </c>
      <c r="I6" s="12">
        <v>2</v>
      </c>
      <c r="J6" s="12">
        <v>0</v>
      </c>
      <c r="K6" s="55">
        <v>0</v>
      </c>
    </row>
    <row r="7" spans="1:19">
      <c r="A7" s="110">
        <v>42128</v>
      </c>
      <c r="B7" s="12">
        <v>13</v>
      </c>
      <c r="C7" s="12">
        <v>80</v>
      </c>
      <c r="D7" s="12">
        <v>0</v>
      </c>
      <c r="E7" s="12">
        <v>9</v>
      </c>
      <c r="F7" s="12">
        <v>5</v>
      </c>
      <c r="G7" s="12">
        <v>0</v>
      </c>
      <c r="H7" s="12">
        <v>11</v>
      </c>
      <c r="I7" s="12">
        <v>4</v>
      </c>
      <c r="J7" s="12">
        <v>2</v>
      </c>
      <c r="K7" s="55">
        <v>0</v>
      </c>
    </row>
    <row r="8" spans="1:19">
      <c r="A8" s="110">
        <v>42131</v>
      </c>
      <c r="B8" s="12">
        <v>9</v>
      </c>
      <c r="C8" s="12">
        <v>17</v>
      </c>
      <c r="D8" s="12">
        <v>0</v>
      </c>
      <c r="E8" s="12">
        <v>3</v>
      </c>
      <c r="F8" s="12">
        <v>1</v>
      </c>
      <c r="G8" s="12">
        <v>0</v>
      </c>
      <c r="H8" s="12">
        <v>7</v>
      </c>
      <c r="I8" s="12">
        <v>2</v>
      </c>
      <c r="J8" s="12">
        <v>0</v>
      </c>
      <c r="K8" s="55">
        <v>0</v>
      </c>
    </row>
    <row r="9" spans="1:19">
      <c r="A9" s="110">
        <v>42135</v>
      </c>
      <c r="B9" s="12">
        <v>34</v>
      </c>
      <c r="C9" s="12">
        <v>44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55">
        <v>0</v>
      </c>
    </row>
    <row r="10" spans="1:19">
      <c r="A10" s="110">
        <v>42136</v>
      </c>
      <c r="B10" s="12">
        <v>185</v>
      </c>
      <c r="C10" s="12">
        <v>226</v>
      </c>
      <c r="D10" s="12">
        <v>0</v>
      </c>
      <c r="E10" s="12">
        <v>19</v>
      </c>
      <c r="F10" s="12">
        <v>13</v>
      </c>
      <c r="G10" s="12">
        <v>0</v>
      </c>
      <c r="H10" s="12">
        <v>19</v>
      </c>
      <c r="I10" s="12">
        <v>1</v>
      </c>
      <c r="J10" s="12">
        <v>4</v>
      </c>
      <c r="K10" s="55">
        <v>0</v>
      </c>
    </row>
    <row r="11" spans="1:19">
      <c r="A11" s="110">
        <v>42137</v>
      </c>
      <c r="B11" s="12">
        <v>119</v>
      </c>
      <c r="C11" s="12">
        <v>142</v>
      </c>
      <c r="D11" s="12">
        <v>0</v>
      </c>
      <c r="E11" s="12">
        <v>11</v>
      </c>
      <c r="F11" s="12">
        <v>22</v>
      </c>
      <c r="G11" s="12">
        <v>0</v>
      </c>
      <c r="H11" s="12">
        <v>8</v>
      </c>
      <c r="I11" s="12">
        <v>0</v>
      </c>
      <c r="J11" s="12">
        <v>0</v>
      </c>
      <c r="K11" s="55">
        <v>0</v>
      </c>
    </row>
    <row r="12" spans="1:19">
      <c r="A12" s="110">
        <v>42139</v>
      </c>
      <c r="B12" s="12">
        <v>93</v>
      </c>
      <c r="C12" s="12">
        <v>83</v>
      </c>
      <c r="D12" s="12">
        <v>0</v>
      </c>
      <c r="E12" s="12">
        <v>5</v>
      </c>
      <c r="F12" s="12">
        <v>14</v>
      </c>
      <c r="G12" s="12">
        <v>0</v>
      </c>
      <c r="H12" s="12">
        <v>11</v>
      </c>
      <c r="I12" s="12">
        <v>1</v>
      </c>
      <c r="J12" s="12">
        <v>1</v>
      </c>
      <c r="K12" s="55">
        <v>0</v>
      </c>
    </row>
    <row r="13" spans="1:19">
      <c r="A13" s="111">
        <v>42143</v>
      </c>
      <c r="B13" s="43">
        <v>31</v>
      </c>
      <c r="C13" s="43">
        <v>65</v>
      </c>
      <c r="D13" s="12">
        <v>0</v>
      </c>
      <c r="E13" s="43">
        <v>4</v>
      </c>
      <c r="F13" s="43">
        <v>4</v>
      </c>
      <c r="G13" s="43">
        <v>0</v>
      </c>
      <c r="H13" s="43">
        <v>22</v>
      </c>
      <c r="I13" s="43">
        <v>4</v>
      </c>
      <c r="J13" s="43">
        <v>1</v>
      </c>
      <c r="K13" s="68">
        <v>0</v>
      </c>
    </row>
    <row r="14" spans="1:19">
      <c r="A14" s="111">
        <v>42146</v>
      </c>
      <c r="B14" s="43">
        <v>120</v>
      </c>
      <c r="C14" s="43">
        <v>190</v>
      </c>
      <c r="D14" s="12">
        <v>0</v>
      </c>
      <c r="E14" s="43">
        <v>12</v>
      </c>
      <c r="F14" s="43">
        <v>8</v>
      </c>
      <c r="G14" s="43">
        <v>0</v>
      </c>
      <c r="H14" s="43">
        <v>27</v>
      </c>
      <c r="I14" s="43">
        <v>0</v>
      </c>
      <c r="J14" s="43">
        <v>0</v>
      </c>
      <c r="K14" s="68">
        <v>0</v>
      </c>
    </row>
    <row r="15" spans="1:19">
      <c r="A15" s="110">
        <v>42150</v>
      </c>
      <c r="B15" s="12">
        <v>64</v>
      </c>
      <c r="C15" s="12">
        <v>83</v>
      </c>
      <c r="D15" s="12">
        <v>0</v>
      </c>
      <c r="E15" s="12">
        <v>7</v>
      </c>
      <c r="F15" s="12">
        <v>7</v>
      </c>
      <c r="G15" s="12">
        <v>0</v>
      </c>
      <c r="H15" s="12">
        <v>20</v>
      </c>
      <c r="I15" s="12">
        <v>2</v>
      </c>
      <c r="J15" s="12">
        <v>1</v>
      </c>
      <c r="K15" s="55">
        <v>0</v>
      </c>
    </row>
    <row r="16" spans="1:19">
      <c r="A16" s="110">
        <v>42151</v>
      </c>
      <c r="B16" s="12">
        <v>10</v>
      </c>
      <c r="C16" s="12">
        <v>37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55">
        <v>0</v>
      </c>
    </row>
    <row r="17" spans="1:11" ht="15.75" thickBot="1">
      <c r="A17" s="148">
        <v>42153</v>
      </c>
      <c r="B17" s="149">
        <v>125</v>
      </c>
      <c r="C17" s="149">
        <v>113</v>
      </c>
      <c r="D17" s="12">
        <v>0</v>
      </c>
      <c r="E17" s="149">
        <v>13</v>
      </c>
      <c r="F17" s="149">
        <v>6</v>
      </c>
      <c r="G17" s="149">
        <v>0</v>
      </c>
      <c r="H17" s="149">
        <v>19</v>
      </c>
      <c r="I17" s="149">
        <v>0</v>
      </c>
      <c r="J17" s="149">
        <v>1</v>
      </c>
      <c r="K17" s="150">
        <v>0</v>
      </c>
    </row>
    <row r="18" spans="1:11" ht="15.75" thickBot="1">
      <c r="A18" s="74" t="s">
        <v>53</v>
      </c>
      <c r="B18" s="70">
        <f>SUM(B6:B17)</f>
        <v>826</v>
      </c>
      <c r="C18" s="70">
        <f>SUM(C6:C17)</f>
        <v>1149</v>
      </c>
      <c r="D18" s="70">
        <f>SUM(D6:D17)</f>
        <v>0</v>
      </c>
      <c r="E18" s="70">
        <f t="shared" ref="E18:K18" si="0">SUM(E6:E17)</f>
        <v>86</v>
      </c>
      <c r="F18" s="70">
        <f>SUM(F6:F17)</f>
        <v>91</v>
      </c>
      <c r="G18" s="70">
        <f t="shared" si="0"/>
        <v>0</v>
      </c>
      <c r="H18" s="70">
        <f t="shared" si="0"/>
        <v>148</v>
      </c>
      <c r="I18" s="70">
        <f t="shared" si="0"/>
        <v>16</v>
      </c>
      <c r="J18" s="70">
        <f t="shared" si="0"/>
        <v>10</v>
      </c>
      <c r="K18" s="71">
        <f t="shared" si="0"/>
        <v>0</v>
      </c>
    </row>
    <row r="19" spans="1:11">
      <c r="A19" s="155" t="s">
        <v>63</v>
      </c>
      <c r="B19" s="156">
        <v>9</v>
      </c>
      <c r="C19" s="156">
        <v>28</v>
      </c>
      <c r="D19" s="156">
        <v>0</v>
      </c>
      <c r="E19" s="156">
        <v>0</v>
      </c>
      <c r="F19" s="156">
        <v>5</v>
      </c>
      <c r="G19" s="156">
        <v>0</v>
      </c>
      <c r="H19" s="156">
        <v>7</v>
      </c>
      <c r="I19" s="156">
        <v>28</v>
      </c>
      <c r="J19" s="156">
        <v>14</v>
      </c>
      <c r="K19" s="157">
        <v>0</v>
      </c>
    </row>
    <row r="20" spans="1:11">
      <c r="A20" s="158" t="s">
        <v>70</v>
      </c>
      <c r="B20" s="122">
        <v>0</v>
      </c>
      <c r="C20" s="122">
        <v>0</v>
      </c>
      <c r="D20" s="122">
        <v>0</v>
      </c>
      <c r="E20" s="122">
        <v>0</v>
      </c>
      <c r="F20" s="122">
        <v>0</v>
      </c>
      <c r="G20" s="122">
        <v>0</v>
      </c>
      <c r="H20" s="122">
        <v>6</v>
      </c>
      <c r="I20" s="122">
        <v>30</v>
      </c>
      <c r="J20" s="122">
        <v>20</v>
      </c>
      <c r="K20" s="159">
        <v>0</v>
      </c>
    </row>
    <row r="21" spans="1:11">
      <c r="A21" s="158" t="s">
        <v>74</v>
      </c>
      <c r="B21" s="122">
        <v>0</v>
      </c>
      <c r="C21" s="122">
        <v>0</v>
      </c>
      <c r="D21" s="122">
        <v>0</v>
      </c>
      <c r="E21" s="122">
        <v>0</v>
      </c>
      <c r="F21" s="122">
        <v>0</v>
      </c>
      <c r="G21" s="122">
        <v>0</v>
      </c>
      <c r="H21" s="122">
        <v>0</v>
      </c>
      <c r="I21" s="122">
        <v>4</v>
      </c>
      <c r="J21" s="122">
        <v>1</v>
      </c>
      <c r="K21" s="159">
        <v>0</v>
      </c>
    </row>
    <row r="22" spans="1:11" ht="15.75" thickBot="1">
      <c r="A22" s="152" t="s">
        <v>64</v>
      </c>
      <c r="B22" s="153">
        <f>SUM(B18:B21)</f>
        <v>835</v>
      </c>
      <c r="C22" s="153">
        <f t="shared" ref="C22:K22" si="1">SUM(C18:C21)</f>
        <v>1177</v>
      </c>
      <c r="D22" s="153">
        <f t="shared" si="1"/>
        <v>0</v>
      </c>
      <c r="E22" s="153">
        <f t="shared" si="1"/>
        <v>86</v>
      </c>
      <c r="F22" s="153">
        <f t="shared" si="1"/>
        <v>96</v>
      </c>
      <c r="G22" s="153">
        <f t="shared" si="1"/>
        <v>0</v>
      </c>
      <c r="H22" s="153">
        <f t="shared" si="1"/>
        <v>161</v>
      </c>
      <c r="I22" s="153">
        <f t="shared" si="1"/>
        <v>78</v>
      </c>
      <c r="J22" s="153">
        <f t="shared" si="1"/>
        <v>45</v>
      </c>
      <c r="K22" s="154">
        <f t="shared" si="1"/>
        <v>0</v>
      </c>
    </row>
    <row r="23" spans="1:1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ht="16.5" thickBot="1">
      <c r="A24" s="133" t="s">
        <v>35</v>
      </c>
    </row>
    <row r="25" spans="1:11">
      <c r="A25" s="229" t="s">
        <v>32</v>
      </c>
      <c r="B25" s="230"/>
      <c r="C25" s="231"/>
      <c r="E25" s="229" t="s">
        <v>98</v>
      </c>
      <c r="F25" s="230"/>
      <c r="G25" s="231"/>
    </row>
    <row r="26" spans="1:11">
      <c r="A26" s="161" t="s">
        <v>9</v>
      </c>
      <c r="B26" s="30" t="s">
        <v>6</v>
      </c>
      <c r="C26" s="162" t="s">
        <v>7</v>
      </c>
      <c r="E26" s="172" t="s">
        <v>9</v>
      </c>
      <c r="F26" s="30" t="s">
        <v>6</v>
      </c>
      <c r="G26" s="162" t="s">
        <v>7</v>
      </c>
    </row>
    <row r="27" spans="1:11">
      <c r="A27" s="110">
        <v>42136</v>
      </c>
      <c r="B27" s="160">
        <v>41</v>
      </c>
      <c r="C27" s="163">
        <v>49</v>
      </c>
      <c r="D27" s="59"/>
      <c r="E27" s="110">
        <v>42136</v>
      </c>
      <c r="F27" s="160">
        <v>9</v>
      </c>
      <c r="G27" s="163">
        <v>14</v>
      </c>
    </row>
    <row r="28" spans="1:11">
      <c r="A28" s="110">
        <v>42137</v>
      </c>
      <c r="B28" s="160">
        <v>17</v>
      </c>
      <c r="C28" s="163">
        <v>16</v>
      </c>
      <c r="D28" s="59"/>
      <c r="E28" s="110">
        <v>42137</v>
      </c>
      <c r="F28" s="160">
        <v>5</v>
      </c>
      <c r="G28" s="163">
        <v>3</v>
      </c>
    </row>
    <row r="29" spans="1:11">
      <c r="A29" s="110">
        <v>42139</v>
      </c>
      <c r="B29" s="160">
        <v>28</v>
      </c>
      <c r="C29" s="163">
        <v>7</v>
      </c>
      <c r="D29" s="59"/>
      <c r="E29" s="110">
        <v>42139</v>
      </c>
      <c r="F29" s="160">
        <v>3</v>
      </c>
      <c r="G29" s="163">
        <v>8</v>
      </c>
    </row>
    <row r="30" spans="1:11">
      <c r="A30" s="111">
        <v>42143</v>
      </c>
      <c r="B30" s="160">
        <v>8</v>
      </c>
      <c r="C30" s="163">
        <v>12</v>
      </c>
      <c r="D30" s="59"/>
      <c r="E30" s="111">
        <v>42143</v>
      </c>
      <c r="F30" s="160">
        <v>6</v>
      </c>
      <c r="G30" s="163">
        <v>16</v>
      </c>
    </row>
    <row r="31" spans="1:11">
      <c r="A31" s="111">
        <v>42146</v>
      </c>
      <c r="B31" s="160">
        <v>19</v>
      </c>
      <c r="C31" s="163">
        <v>27</v>
      </c>
      <c r="D31" s="59"/>
      <c r="E31" s="111">
        <v>42146</v>
      </c>
      <c r="F31" s="160">
        <v>10</v>
      </c>
      <c r="G31" s="163">
        <v>17</v>
      </c>
    </row>
    <row r="32" spans="1:11">
      <c r="A32" s="110">
        <v>42150</v>
      </c>
      <c r="B32" s="160">
        <v>17</v>
      </c>
      <c r="C32" s="163">
        <v>13</v>
      </c>
      <c r="D32" s="59"/>
      <c r="E32" s="110">
        <v>42150</v>
      </c>
      <c r="F32" s="160">
        <v>12</v>
      </c>
      <c r="G32" s="163">
        <v>8</v>
      </c>
    </row>
    <row r="33" spans="1:15" ht="15.75" thickBot="1">
      <c r="A33" s="148">
        <v>42153</v>
      </c>
      <c r="B33" s="164">
        <v>36</v>
      </c>
      <c r="C33" s="165">
        <v>23</v>
      </c>
      <c r="D33" s="59"/>
      <c r="E33" s="148">
        <v>42153</v>
      </c>
      <c r="F33" s="160">
        <v>7</v>
      </c>
      <c r="G33" s="163">
        <v>12</v>
      </c>
    </row>
    <row r="34" spans="1:15" ht="15.75" thickBot="1">
      <c r="A34" s="169" t="s">
        <v>53</v>
      </c>
      <c r="B34" s="170">
        <f>SUM(B27:B33)</f>
        <v>166</v>
      </c>
      <c r="C34" s="170">
        <f>SUM(C27:C33)</f>
        <v>147</v>
      </c>
      <c r="D34" s="59"/>
      <c r="E34" s="169" t="s">
        <v>53</v>
      </c>
      <c r="F34" s="170">
        <f>SUM(F27:F33)</f>
        <v>52</v>
      </c>
      <c r="G34" s="171">
        <f>SUM(G27:G33)</f>
        <v>78</v>
      </c>
    </row>
    <row r="35" spans="1:15" ht="15.75" thickBot="1">
      <c r="A35" s="166" t="s">
        <v>64</v>
      </c>
      <c r="B35" s="167">
        <f>SUM(B34)</f>
        <v>166</v>
      </c>
      <c r="C35" s="168">
        <f>SUM(C34)</f>
        <v>147</v>
      </c>
      <c r="D35" s="59"/>
      <c r="E35" s="166" t="s">
        <v>64</v>
      </c>
      <c r="F35" s="167">
        <f>SUM(F34)</f>
        <v>52</v>
      </c>
      <c r="G35" s="168">
        <f>SUM(G34)</f>
        <v>78</v>
      </c>
    </row>
    <row r="37" spans="1:15" ht="16.5" thickBot="1">
      <c r="A37" s="133" t="s">
        <v>33</v>
      </c>
    </row>
    <row r="38" spans="1:15">
      <c r="A38" s="173" t="s">
        <v>38</v>
      </c>
      <c r="B38" s="174"/>
      <c r="C38" s="175"/>
      <c r="D38" s="41"/>
      <c r="E38" s="213" t="s">
        <v>39</v>
      </c>
      <c r="F38" s="214"/>
      <c r="G38" s="215"/>
      <c r="I38" s="223" t="s">
        <v>27</v>
      </c>
      <c r="J38" s="224"/>
      <c r="K38" s="225"/>
      <c r="M38" s="223" t="s">
        <v>29</v>
      </c>
      <c r="N38" s="224"/>
      <c r="O38" s="225"/>
    </row>
    <row r="39" spans="1:15">
      <c r="A39" s="77" t="s">
        <v>1</v>
      </c>
      <c r="B39" s="31" t="s">
        <v>13</v>
      </c>
      <c r="C39" s="78" t="s">
        <v>17</v>
      </c>
      <c r="D39" s="85"/>
      <c r="E39" s="77" t="s">
        <v>1</v>
      </c>
      <c r="F39" s="31" t="s">
        <v>13</v>
      </c>
      <c r="G39" s="78" t="s">
        <v>17</v>
      </c>
      <c r="I39" s="77" t="s">
        <v>1</v>
      </c>
      <c r="J39" s="31"/>
      <c r="K39" s="90" t="s">
        <v>17</v>
      </c>
      <c r="M39" s="77" t="s">
        <v>1</v>
      </c>
      <c r="N39" s="31" t="s">
        <v>13</v>
      </c>
      <c r="O39" s="90" t="s">
        <v>17</v>
      </c>
    </row>
    <row r="40" spans="1:15">
      <c r="A40" s="110">
        <v>42125</v>
      </c>
      <c r="B40" s="145" t="s">
        <v>52</v>
      </c>
      <c r="C40" s="79">
        <v>14</v>
      </c>
      <c r="D40" s="86"/>
      <c r="E40" s="110">
        <v>42125</v>
      </c>
      <c r="F40" s="145" t="s">
        <v>52</v>
      </c>
      <c r="G40" s="79">
        <v>2</v>
      </c>
      <c r="I40" s="111">
        <v>42136</v>
      </c>
      <c r="J40" s="91" t="s">
        <v>79</v>
      </c>
      <c r="K40" s="68">
        <v>321</v>
      </c>
      <c r="M40" s="66">
        <v>42125</v>
      </c>
      <c r="N40" s="3" t="s">
        <v>55</v>
      </c>
      <c r="O40" s="55">
        <v>4</v>
      </c>
    </row>
    <row r="41" spans="1:15">
      <c r="A41" s="110">
        <v>42128</v>
      </c>
      <c r="B41" s="145" t="s">
        <v>52</v>
      </c>
      <c r="C41" s="79">
        <v>14</v>
      </c>
      <c r="D41" s="86"/>
      <c r="E41" s="110">
        <v>42128</v>
      </c>
      <c r="F41" s="145" t="s">
        <v>52</v>
      </c>
      <c r="G41" s="79">
        <v>6</v>
      </c>
      <c r="I41" s="110">
        <v>42137</v>
      </c>
      <c r="J41" s="7" t="s">
        <v>80</v>
      </c>
      <c r="K41" s="55">
        <v>228</v>
      </c>
      <c r="M41" s="110">
        <v>42128</v>
      </c>
      <c r="N41" s="3" t="s">
        <v>55</v>
      </c>
      <c r="O41" s="55">
        <v>13</v>
      </c>
    </row>
    <row r="42" spans="1:15" ht="15.75" thickBot="1">
      <c r="A42" s="110">
        <v>42131</v>
      </c>
      <c r="B42" s="145" t="s">
        <v>52</v>
      </c>
      <c r="C42" s="55">
        <v>4</v>
      </c>
      <c r="D42" s="86"/>
      <c r="E42" s="110">
        <v>42131</v>
      </c>
      <c r="F42" s="145" t="s">
        <v>52</v>
      </c>
      <c r="G42" s="55">
        <v>2</v>
      </c>
      <c r="I42" s="110">
        <v>42139</v>
      </c>
      <c r="J42" s="3" t="s">
        <v>79</v>
      </c>
      <c r="K42" s="55">
        <v>141</v>
      </c>
      <c r="M42" s="110">
        <v>42131</v>
      </c>
      <c r="N42" s="3" t="s">
        <v>55</v>
      </c>
      <c r="O42" s="55">
        <v>12</v>
      </c>
    </row>
    <row r="43" spans="1:15" ht="15.75" thickBot="1">
      <c r="A43" s="110">
        <v>42136</v>
      </c>
      <c r="B43" s="145" t="s">
        <v>52</v>
      </c>
      <c r="C43" s="55">
        <v>32</v>
      </c>
      <c r="D43" s="42"/>
      <c r="E43" s="110">
        <v>42136</v>
      </c>
      <c r="F43" s="145" t="s">
        <v>52</v>
      </c>
      <c r="G43" s="55">
        <v>5</v>
      </c>
      <c r="I43" s="110">
        <v>42143</v>
      </c>
      <c r="J43" s="3" t="s">
        <v>80</v>
      </c>
      <c r="K43" s="311">
        <v>76</v>
      </c>
      <c r="M43" s="69" t="s">
        <v>54</v>
      </c>
      <c r="N43" s="89"/>
      <c r="O43" s="71">
        <f>SUM(O40:O42)</f>
        <v>29</v>
      </c>
    </row>
    <row r="44" spans="1:15">
      <c r="A44" s="110">
        <v>42137</v>
      </c>
      <c r="B44" s="190" t="s">
        <v>52</v>
      </c>
      <c r="C44" s="55">
        <v>33</v>
      </c>
      <c r="E44" s="110">
        <v>42139</v>
      </c>
      <c r="F44" s="190" t="s">
        <v>52</v>
      </c>
      <c r="G44" s="55">
        <v>2</v>
      </c>
      <c r="I44" s="110">
        <v>42146</v>
      </c>
      <c r="J44" s="7" t="s">
        <v>79</v>
      </c>
      <c r="K44" s="311">
        <v>130</v>
      </c>
      <c r="M44" s="182" t="s">
        <v>75</v>
      </c>
      <c r="N44" s="177"/>
      <c r="O44" s="183">
        <v>12</v>
      </c>
    </row>
    <row r="45" spans="1:15">
      <c r="A45" s="110">
        <v>42139</v>
      </c>
      <c r="B45" s="190" t="s">
        <v>52</v>
      </c>
      <c r="C45" s="55">
        <v>19</v>
      </c>
      <c r="E45" s="110">
        <v>42143</v>
      </c>
      <c r="F45" s="189" t="s">
        <v>76</v>
      </c>
      <c r="G45" s="55">
        <v>5</v>
      </c>
      <c r="I45" s="110">
        <v>42150</v>
      </c>
      <c r="J45" s="7" t="s">
        <v>80</v>
      </c>
      <c r="K45" s="311">
        <v>117</v>
      </c>
      <c r="M45" s="180" t="s">
        <v>77</v>
      </c>
      <c r="N45" s="181"/>
      <c r="O45" s="184">
        <v>10</v>
      </c>
    </row>
    <row r="46" spans="1:15" ht="15.75" thickBot="1">
      <c r="A46" s="110">
        <v>42143</v>
      </c>
      <c r="B46" s="144" t="s">
        <v>76</v>
      </c>
      <c r="C46" s="55">
        <v>8</v>
      </c>
      <c r="E46" s="110">
        <v>42150</v>
      </c>
      <c r="F46" s="145" t="s">
        <v>52</v>
      </c>
      <c r="G46" s="55">
        <v>3</v>
      </c>
      <c r="I46" s="111">
        <v>42153</v>
      </c>
      <c r="J46" s="185" t="s">
        <v>79</v>
      </c>
      <c r="K46" s="312">
        <v>179</v>
      </c>
      <c r="M46" s="178" t="s">
        <v>64</v>
      </c>
      <c r="N46" s="179"/>
      <c r="O46" s="154">
        <f>SUM(O43:O45)</f>
        <v>51</v>
      </c>
    </row>
    <row r="47" spans="1:15" ht="15.75" thickBot="1">
      <c r="A47" s="110">
        <v>42146</v>
      </c>
      <c r="B47" s="145" t="s">
        <v>52</v>
      </c>
      <c r="C47" s="55">
        <v>20</v>
      </c>
      <c r="E47" s="111">
        <v>42153</v>
      </c>
      <c r="F47" s="145" t="s">
        <v>52</v>
      </c>
      <c r="G47" s="68">
        <v>1</v>
      </c>
      <c r="I47" s="88"/>
      <c r="J47" s="89"/>
      <c r="K47" s="71">
        <f>SUM(K39:K46)</f>
        <v>1192</v>
      </c>
    </row>
    <row r="48" spans="1:15" ht="15.75" thickBot="1">
      <c r="A48" s="110">
        <v>42150</v>
      </c>
      <c r="B48" s="145" t="s">
        <v>52</v>
      </c>
      <c r="C48" s="55">
        <v>14</v>
      </c>
      <c r="E48" s="88" t="s">
        <v>54</v>
      </c>
      <c r="F48" s="89"/>
      <c r="G48" s="71">
        <f>SUM(G40:G47)</f>
        <v>26</v>
      </c>
      <c r="I48" s="186" t="s">
        <v>75</v>
      </c>
      <c r="J48" s="187"/>
      <c r="K48" s="157">
        <v>5</v>
      </c>
    </row>
    <row r="49" spans="1:11" ht="15.75" thickBot="1">
      <c r="A49" s="111">
        <v>42153</v>
      </c>
      <c r="B49" s="145" t="s">
        <v>52</v>
      </c>
      <c r="C49" s="68">
        <v>19</v>
      </c>
      <c r="E49" s="176" t="s">
        <v>75</v>
      </c>
      <c r="F49" s="177"/>
      <c r="G49" s="151">
        <v>42</v>
      </c>
      <c r="I49" s="166" t="s">
        <v>64</v>
      </c>
      <c r="J49" s="87"/>
      <c r="K49" s="57">
        <f>SUM(K47:K48)</f>
        <v>1197</v>
      </c>
    </row>
    <row r="50" spans="1:11" ht="15.75" thickBot="1">
      <c r="A50" s="88" t="s">
        <v>54</v>
      </c>
      <c r="B50" s="89"/>
      <c r="C50" s="71">
        <f>SUM(C40:C49)</f>
        <v>177</v>
      </c>
      <c r="E50" s="180" t="s">
        <v>77</v>
      </c>
      <c r="F50" s="181"/>
      <c r="G50" s="159">
        <v>50</v>
      </c>
    </row>
    <row r="51" spans="1:11">
      <c r="A51" s="176" t="s">
        <v>75</v>
      </c>
      <c r="B51" s="177"/>
      <c r="C51" s="151">
        <v>5</v>
      </c>
      <c r="E51" s="180" t="s">
        <v>78</v>
      </c>
      <c r="F51" s="181"/>
      <c r="G51" s="159">
        <v>5</v>
      </c>
    </row>
    <row r="52" spans="1:11" ht="15.75" thickBot="1">
      <c r="A52" s="178" t="s">
        <v>64</v>
      </c>
      <c r="B52" s="179"/>
      <c r="C52" s="154">
        <f>SUM(C50:C51)</f>
        <v>182</v>
      </c>
      <c r="E52" s="178" t="s">
        <v>64</v>
      </c>
      <c r="F52" s="179"/>
      <c r="G52" s="154">
        <f>SUM(G48:G49)</f>
        <v>68</v>
      </c>
    </row>
  </sheetData>
  <mergeCells count="9">
    <mergeCell ref="M38:O38"/>
    <mergeCell ref="A1:S1"/>
    <mergeCell ref="A25:C25"/>
    <mergeCell ref="E25:G25"/>
    <mergeCell ref="I38:K38"/>
    <mergeCell ref="B4:D4"/>
    <mergeCell ref="E4:G4"/>
    <mergeCell ref="I4:J4"/>
    <mergeCell ref="E38:G3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42"/>
  <sheetViews>
    <sheetView workbookViewId="0">
      <selection activeCell="I19" sqref="I19"/>
    </sheetView>
  </sheetViews>
  <sheetFormatPr defaultRowHeight="15"/>
  <cols>
    <col min="1" max="1" width="15.140625" customWidth="1"/>
    <col min="2" max="2" width="20" customWidth="1"/>
    <col min="3" max="3" width="17.42578125" customWidth="1"/>
    <col min="4" max="4" width="14.5703125" customWidth="1"/>
    <col min="5" max="5" width="20" customWidth="1"/>
    <col min="6" max="6" width="16.28515625" customWidth="1"/>
    <col min="7" max="7" width="15" customWidth="1"/>
    <col min="8" max="8" width="15.5703125" customWidth="1"/>
    <col min="9" max="9" width="14.7109375" customWidth="1"/>
    <col min="10" max="10" width="11.28515625" customWidth="1"/>
    <col min="11" max="11" width="13.42578125" customWidth="1"/>
    <col min="12" max="12" width="20.7109375" customWidth="1"/>
    <col min="13" max="13" width="19.140625" customWidth="1"/>
    <col min="14" max="14" width="13.5703125" customWidth="1"/>
  </cols>
  <sheetData>
    <row r="1" spans="1:12" ht="29.25" thickBot="1">
      <c r="A1" s="235" t="s">
        <v>10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7"/>
    </row>
    <row r="2" spans="1:12">
      <c r="I2" s="4"/>
    </row>
    <row r="3" spans="1:12" ht="16.5" thickBot="1">
      <c r="A3" s="133" t="s">
        <v>11</v>
      </c>
      <c r="C3" s="58" t="s">
        <v>81</v>
      </c>
    </row>
    <row r="4" spans="1:12">
      <c r="A4" s="118" t="s">
        <v>1</v>
      </c>
      <c r="B4" s="219" t="s">
        <v>23</v>
      </c>
      <c r="C4" s="219"/>
      <c r="D4" s="219"/>
      <c r="E4" s="219" t="s">
        <v>24</v>
      </c>
      <c r="F4" s="219"/>
      <c r="G4" s="219"/>
      <c r="H4" s="188" t="s">
        <v>21</v>
      </c>
      <c r="I4" s="105" t="s">
        <v>4</v>
      </c>
    </row>
    <row r="5" spans="1:12">
      <c r="A5" s="147"/>
      <c r="B5" s="5" t="s">
        <v>6</v>
      </c>
      <c r="C5" s="5" t="s">
        <v>7</v>
      </c>
      <c r="D5" s="5" t="s">
        <v>8</v>
      </c>
      <c r="E5" s="5" t="s">
        <v>6</v>
      </c>
      <c r="F5" s="5" t="s">
        <v>7</v>
      </c>
      <c r="G5" s="5" t="s">
        <v>8</v>
      </c>
      <c r="H5" s="5"/>
      <c r="I5" s="65"/>
    </row>
    <row r="6" spans="1:12">
      <c r="A6" s="110">
        <v>42132</v>
      </c>
      <c r="B6" s="12">
        <v>94</v>
      </c>
      <c r="C6" s="12">
        <v>231</v>
      </c>
      <c r="D6" s="12">
        <v>1</v>
      </c>
      <c r="E6" s="12">
        <v>0</v>
      </c>
      <c r="F6" s="12">
        <v>0</v>
      </c>
      <c r="G6" s="12">
        <v>0</v>
      </c>
      <c r="H6" s="12">
        <v>0</v>
      </c>
      <c r="I6" s="55">
        <v>0</v>
      </c>
    </row>
    <row r="7" spans="1:12">
      <c r="A7" s="110">
        <v>42136</v>
      </c>
      <c r="B7" s="12">
        <v>75</v>
      </c>
      <c r="C7" s="12">
        <v>138</v>
      </c>
      <c r="D7" s="12">
        <v>3</v>
      </c>
      <c r="E7" s="12">
        <v>0</v>
      </c>
      <c r="F7" s="12">
        <v>0</v>
      </c>
      <c r="G7" s="12">
        <v>0</v>
      </c>
      <c r="H7" s="12">
        <v>0</v>
      </c>
      <c r="I7" s="55">
        <v>0</v>
      </c>
    </row>
    <row r="8" spans="1:12">
      <c r="A8" s="110">
        <v>42138</v>
      </c>
      <c r="B8" s="12">
        <v>145</v>
      </c>
      <c r="C8" s="12">
        <v>253</v>
      </c>
      <c r="D8" s="12">
        <v>1</v>
      </c>
      <c r="E8" s="12">
        <v>0</v>
      </c>
      <c r="F8" s="12">
        <v>0</v>
      </c>
      <c r="G8" s="12">
        <v>0</v>
      </c>
      <c r="H8" s="12">
        <v>0</v>
      </c>
      <c r="I8" s="55">
        <v>0</v>
      </c>
    </row>
    <row r="9" spans="1:12">
      <c r="A9" s="110">
        <v>42143</v>
      </c>
      <c r="B9" s="12">
        <f>140-5</f>
        <v>135</v>
      </c>
      <c r="C9" s="12">
        <f>247-9</f>
        <v>238</v>
      </c>
      <c r="D9" s="12">
        <v>6</v>
      </c>
      <c r="E9" s="12">
        <v>5</v>
      </c>
      <c r="F9" s="12">
        <v>9</v>
      </c>
      <c r="G9" s="12">
        <v>0</v>
      </c>
      <c r="H9" s="12">
        <v>0</v>
      </c>
      <c r="I9" s="55">
        <v>0</v>
      </c>
    </row>
    <row r="10" spans="1:12">
      <c r="A10" s="110">
        <v>42145</v>
      </c>
      <c r="B10" s="12">
        <f>72-1</f>
        <v>71</v>
      </c>
      <c r="C10" s="12">
        <f>92-1</f>
        <v>91</v>
      </c>
      <c r="D10" s="12">
        <v>2</v>
      </c>
      <c r="E10" s="12">
        <v>1</v>
      </c>
      <c r="F10" s="12">
        <v>1</v>
      </c>
      <c r="G10" s="12">
        <v>0</v>
      </c>
      <c r="H10" s="12">
        <v>0</v>
      </c>
      <c r="I10" s="55">
        <v>0</v>
      </c>
    </row>
    <row r="11" spans="1:12">
      <c r="A11" s="110">
        <v>42150</v>
      </c>
      <c r="B11" s="12">
        <f>160-1</f>
        <v>159</v>
      </c>
      <c r="C11" s="12">
        <f>235-2</f>
        <v>233</v>
      </c>
      <c r="D11" s="12">
        <v>13</v>
      </c>
      <c r="E11" s="12">
        <v>1</v>
      </c>
      <c r="F11" s="12">
        <v>2</v>
      </c>
      <c r="G11" s="12">
        <v>0</v>
      </c>
      <c r="H11" s="12">
        <v>0</v>
      </c>
      <c r="I11" s="55">
        <v>0</v>
      </c>
    </row>
    <row r="12" spans="1:12" ht="15.75" thickBot="1">
      <c r="A12" s="111">
        <v>42152</v>
      </c>
      <c r="B12" s="43">
        <f>359-12</f>
        <v>347</v>
      </c>
      <c r="C12" s="43">
        <f>480-10</f>
        <v>470</v>
      </c>
      <c r="D12" s="43">
        <v>17</v>
      </c>
      <c r="E12" s="43">
        <v>12</v>
      </c>
      <c r="F12" s="43">
        <v>10</v>
      </c>
      <c r="G12" s="43">
        <v>0</v>
      </c>
      <c r="H12" s="43">
        <v>0</v>
      </c>
      <c r="I12" s="68">
        <v>0</v>
      </c>
    </row>
    <row r="13" spans="1:12" ht="15.75" thickBot="1">
      <c r="A13" s="69" t="s">
        <v>53</v>
      </c>
      <c r="B13" s="70">
        <f>SUM(B6:B12)</f>
        <v>1026</v>
      </c>
      <c r="C13" s="70">
        <f t="shared" ref="C13:I13" si="0">SUM(C6:C12)</f>
        <v>1654</v>
      </c>
      <c r="D13" s="70">
        <f t="shared" si="0"/>
        <v>43</v>
      </c>
      <c r="E13" s="70">
        <f t="shared" si="0"/>
        <v>19</v>
      </c>
      <c r="F13" s="70">
        <f t="shared" si="0"/>
        <v>22</v>
      </c>
      <c r="G13" s="70">
        <f t="shared" si="0"/>
        <v>0</v>
      </c>
      <c r="H13" s="70">
        <f t="shared" si="0"/>
        <v>0</v>
      </c>
      <c r="I13" s="71">
        <f t="shared" si="0"/>
        <v>0</v>
      </c>
    </row>
    <row r="14" spans="1:12" ht="15.75" thickBot="1">
      <c r="A14" s="257" t="s">
        <v>64</v>
      </c>
      <c r="B14" s="195">
        <f>B13</f>
        <v>1026</v>
      </c>
      <c r="C14" s="195">
        <f t="shared" ref="C14:I14" si="1">C13</f>
        <v>1654</v>
      </c>
      <c r="D14" s="195">
        <f t="shared" si="1"/>
        <v>43</v>
      </c>
      <c r="E14" s="195">
        <f t="shared" si="1"/>
        <v>19</v>
      </c>
      <c r="F14" s="195">
        <f t="shared" si="1"/>
        <v>22</v>
      </c>
      <c r="G14" s="195">
        <f t="shared" si="1"/>
        <v>0</v>
      </c>
      <c r="H14" s="195">
        <f t="shared" si="1"/>
        <v>0</v>
      </c>
      <c r="I14" s="203">
        <f t="shared" si="1"/>
        <v>0</v>
      </c>
    </row>
    <row r="15" spans="1:12">
      <c r="A15" s="24"/>
      <c r="B15" s="25"/>
      <c r="C15" s="25"/>
      <c r="D15" s="25"/>
      <c r="E15" s="25"/>
      <c r="F15" s="25"/>
      <c r="G15" s="25"/>
      <c r="H15" s="25"/>
      <c r="I15" s="25"/>
    </row>
    <row r="16" spans="1:12" ht="16.5" thickBot="1">
      <c r="A16" s="133" t="s">
        <v>40</v>
      </c>
      <c r="I16" s="25"/>
    </row>
    <row r="17" spans="1:11">
      <c r="A17" s="38" t="s">
        <v>1</v>
      </c>
      <c r="B17" s="106" t="s">
        <v>23</v>
      </c>
      <c r="C17" s="106" t="s">
        <v>24</v>
      </c>
      <c r="D17" s="106" t="s">
        <v>49</v>
      </c>
      <c r="E17" s="106" t="s">
        <v>50</v>
      </c>
      <c r="F17" s="106" t="s">
        <v>21</v>
      </c>
      <c r="G17" s="82" t="s">
        <v>51</v>
      </c>
      <c r="H17" s="35"/>
      <c r="I17" s="25"/>
    </row>
    <row r="18" spans="1:11">
      <c r="A18" s="116" t="s">
        <v>86</v>
      </c>
      <c r="B18" s="12">
        <v>25</v>
      </c>
      <c r="C18" s="12">
        <v>73</v>
      </c>
      <c r="D18" s="12">
        <v>0</v>
      </c>
      <c r="E18" s="12">
        <v>0</v>
      </c>
      <c r="F18" s="12">
        <v>7</v>
      </c>
      <c r="G18" s="55">
        <v>4</v>
      </c>
      <c r="H18" s="36"/>
      <c r="I18" s="25"/>
    </row>
    <row r="19" spans="1:11">
      <c r="A19" s="116" t="s">
        <v>87</v>
      </c>
      <c r="B19" s="44">
        <v>34</v>
      </c>
      <c r="C19" s="44">
        <v>85</v>
      </c>
      <c r="D19" s="44">
        <v>0</v>
      </c>
      <c r="E19" s="44">
        <v>0</v>
      </c>
      <c r="F19" s="44">
        <v>5</v>
      </c>
      <c r="G19" s="52">
        <v>0</v>
      </c>
      <c r="H19" s="37"/>
      <c r="I19" s="25"/>
    </row>
    <row r="20" spans="1:11">
      <c r="A20" s="116" t="s">
        <v>88</v>
      </c>
      <c r="B20" s="44">
        <v>61</v>
      </c>
      <c r="C20" s="44">
        <v>184</v>
      </c>
      <c r="D20" s="44">
        <v>0</v>
      </c>
      <c r="E20" s="44">
        <v>1</v>
      </c>
      <c r="F20" s="44">
        <v>6</v>
      </c>
      <c r="G20" s="52">
        <v>0</v>
      </c>
      <c r="H20" s="17"/>
      <c r="I20" s="25"/>
    </row>
    <row r="21" spans="1:11">
      <c r="A21" s="116" t="s">
        <v>89</v>
      </c>
      <c r="B21" s="44">
        <v>106</v>
      </c>
      <c r="C21" s="44">
        <v>278</v>
      </c>
      <c r="D21" s="44">
        <v>0</v>
      </c>
      <c r="E21" s="44">
        <v>0</v>
      </c>
      <c r="F21" s="44">
        <v>25</v>
      </c>
      <c r="G21" s="52">
        <v>5</v>
      </c>
      <c r="H21" s="17"/>
      <c r="I21" s="25"/>
    </row>
    <row r="22" spans="1:11" ht="15.75" thickBot="1">
      <c r="A22" s="117" t="s">
        <v>90</v>
      </c>
      <c r="B22" s="53">
        <v>52</v>
      </c>
      <c r="C22" s="53">
        <v>127</v>
      </c>
      <c r="D22" s="53">
        <v>1</v>
      </c>
      <c r="E22" s="53">
        <v>0</v>
      </c>
      <c r="F22" s="53">
        <v>8</v>
      </c>
      <c r="G22" s="54">
        <v>5</v>
      </c>
      <c r="H22" s="17"/>
      <c r="I22" s="25"/>
    </row>
    <row r="23" spans="1:11" ht="15.75" thickBot="1">
      <c r="A23" s="40" t="s">
        <v>53</v>
      </c>
      <c r="B23" s="46">
        <f>SUM(B18:B22)</f>
        <v>278</v>
      </c>
      <c r="C23" s="46">
        <f>SUM(C18:C22)</f>
        <v>747</v>
      </c>
      <c r="D23" s="46">
        <f t="shared" ref="D23:G23" si="2">SUM(D18:D22)</f>
        <v>1</v>
      </c>
      <c r="E23" s="46">
        <f t="shared" si="2"/>
        <v>1</v>
      </c>
      <c r="F23" s="46">
        <f t="shared" si="2"/>
        <v>51</v>
      </c>
      <c r="G23" s="47">
        <f t="shared" si="2"/>
        <v>14</v>
      </c>
      <c r="H23" s="17"/>
      <c r="I23" s="25"/>
    </row>
    <row r="24" spans="1:11">
      <c r="A24" s="272" t="s">
        <v>63</v>
      </c>
      <c r="B24" s="273">
        <v>0</v>
      </c>
      <c r="C24" s="273">
        <v>14</v>
      </c>
      <c r="D24" s="273">
        <v>0</v>
      </c>
      <c r="E24" s="273">
        <v>0</v>
      </c>
      <c r="F24" s="273">
        <v>4</v>
      </c>
      <c r="G24" s="274">
        <v>52</v>
      </c>
      <c r="H24" s="17"/>
      <c r="I24" s="25"/>
    </row>
    <row r="25" spans="1:11" ht="15.75" thickBot="1">
      <c r="A25" s="178" t="s">
        <v>64</v>
      </c>
      <c r="B25" s="270">
        <v>278</v>
      </c>
      <c r="C25" s="270">
        <v>761</v>
      </c>
      <c r="D25" s="270">
        <v>1</v>
      </c>
      <c r="E25" s="270">
        <v>1</v>
      </c>
      <c r="F25" s="270">
        <v>61</v>
      </c>
      <c r="G25" s="271">
        <v>92</v>
      </c>
      <c r="H25" s="17"/>
      <c r="I25" s="25"/>
    </row>
    <row r="26" spans="1:11">
      <c r="A26" s="15"/>
      <c r="B26" s="265"/>
      <c r="C26" s="265"/>
      <c r="D26" s="265"/>
      <c r="E26" s="265"/>
      <c r="F26" s="265"/>
      <c r="G26" s="265"/>
      <c r="H26" s="17"/>
      <c r="I26" s="25"/>
    </row>
    <row r="27" spans="1:11">
      <c r="A27" s="15"/>
      <c r="B27" s="17"/>
      <c r="C27" s="17"/>
      <c r="D27" s="17"/>
      <c r="E27" s="17"/>
      <c r="F27" s="17"/>
      <c r="G27" s="17"/>
      <c r="H27" s="17"/>
      <c r="I27" s="25"/>
    </row>
    <row r="28" spans="1:11" ht="16.5" thickBot="1">
      <c r="A28" s="133" t="s">
        <v>42</v>
      </c>
      <c r="C28" s="58" t="s">
        <v>71</v>
      </c>
      <c r="I28" s="4"/>
    </row>
    <row r="29" spans="1:11">
      <c r="A29" s="63" t="s">
        <v>1</v>
      </c>
      <c r="B29" s="219" t="s">
        <v>23</v>
      </c>
      <c r="C29" s="219"/>
      <c r="D29" s="219"/>
      <c r="E29" s="219" t="s">
        <v>24</v>
      </c>
      <c r="F29" s="219"/>
      <c r="G29" s="219"/>
      <c r="H29" s="64" t="s">
        <v>25</v>
      </c>
      <c r="I29" s="64" t="s">
        <v>21</v>
      </c>
      <c r="J29" s="64" t="s">
        <v>22</v>
      </c>
      <c r="K29" s="109" t="s">
        <v>31</v>
      </c>
    </row>
    <row r="30" spans="1:11">
      <c r="A30" s="107"/>
      <c r="B30" s="72" t="s">
        <v>6</v>
      </c>
      <c r="C30" s="72" t="s">
        <v>7</v>
      </c>
      <c r="D30" s="72" t="s">
        <v>8</v>
      </c>
      <c r="E30" s="72" t="s">
        <v>6</v>
      </c>
      <c r="F30" s="72" t="s">
        <v>7</v>
      </c>
      <c r="G30" s="72" t="s">
        <v>8</v>
      </c>
      <c r="H30" s="72"/>
      <c r="I30" s="72"/>
      <c r="J30" s="72"/>
      <c r="K30" s="75"/>
    </row>
    <row r="31" spans="1:11" ht="15.75" thickBot="1">
      <c r="A31" s="67" t="s">
        <v>69</v>
      </c>
      <c r="B31" s="43"/>
      <c r="C31" s="43"/>
      <c r="D31" s="43"/>
      <c r="E31" s="43"/>
      <c r="F31" s="43"/>
      <c r="G31" s="43"/>
      <c r="H31" s="43"/>
      <c r="I31" s="43"/>
      <c r="J31" s="43"/>
      <c r="K31" s="68"/>
    </row>
    <row r="32" spans="1:11" ht="15.75" thickBot="1">
      <c r="A32" s="69" t="s">
        <v>53</v>
      </c>
      <c r="B32" s="70">
        <f t="shared" ref="B32:I32" si="3">SUM(B31:B31)</f>
        <v>0</v>
      </c>
      <c r="C32" s="70">
        <f t="shared" si="3"/>
        <v>0</v>
      </c>
      <c r="D32" s="70">
        <f t="shared" si="3"/>
        <v>0</v>
      </c>
      <c r="E32" s="70">
        <f t="shared" si="3"/>
        <v>0</v>
      </c>
      <c r="F32" s="70">
        <f t="shared" si="3"/>
        <v>0</v>
      </c>
      <c r="G32" s="70">
        <f t="shared" si="3"/>
        <v>0</v>
      </c>
      <c r="H32" s="70">
        <f t="shared" si="3"/>
        <v>0</v>
      </c>
      <c r="I32" s="70">
        <f t="shared" si="3"/>
        <v>0</v>
      </c>
      <c r="J32" s="70">
        <v>0</v>
      </c>
      <c r="K32" s="71">
        <f>SUM(K31:K31)</f>
        <v>0</v>
      </c>
    </row>
    <row r="33" spans="1:11">
      <c r="A33" s="130" t="s">
        <v>63</v>
      </c>
      <c r="B33" s="120">
        <v>0</v>
      </c>
      <c r="C33" s="120">
        <v>0</v>
      </c>
      <c r="D33" s="120">
        <v>0</v>
      </c>
      <c r="E33" s="120">
        <v>0</v>
      </c>
      <c r="F33" s="120">
        <v>0</v>
      </c>
      <c r="G33" s="120">
        <v>0</v>
      </c>
      <c r="H33" s="120">
        <v>0</v>
      </c>
      <c r="I33" s="120">
        <v>0</v>
      </c>
      <c r="J33" s="120">
        <v>1</v>
      </c>
      <c r="K33" s="120">
        <v>8</v>
      </c>
    </row>
    <row r="34" spans="1:11">
      <c r="A34" s="129" t="s">
        <v>64</v>
      </c>
      <c r="B34" s="122">
        <v>0</v>
      </c>
      <c r="C34" s="122">
        <v>0</v>
      </c>
      <c r="D34" s="122">
        <v>0</v>
      </c>
      <c r="E34" s="122">
        <v>0</v>
      </c>
      <c r="F34" s="122">
        <v>0</v>
      </c>
      <c r="G34" s="122">
        <v>0</v>
      </c>
      <c r="H34" s="122">
        <v>0</v>
      </c>
      <c r="I34" s="122">
        <v>0</v>
      </c>
      <c r="J34" s="122">
        <v>1</v>
      </c>
      <c r="K34" s="122">
        <v>8</v>
      </c>
    </row>
    <row r="35" spans="1:11">
      <c r="A35" s="62"/>
    </row>
    <row r="36" spans="1:11" ht="16.5" thickBot="1">
      <c r="A36" s="133" t="s">
        <v>41</v>
      </c>
      <c r="E36" s="21" t="s">
        <v>84</v>
      </c>
      <c r="I36" s="21" t="s">
        <v>85</v>
      </c>
    </row>
    <row r="37" spans="1:11">
      <c r="A37" s="229" t="s">
        <v>32</v>
      </c>
      <c r="B37" s="230"/>
      <c r="C37" s="231"/>
      <c r="E37" s="229" t="s">
        <v>32</v>
      </c>
      <c r="F37" s="230"/>
      <c r="G37" s="231"/>
      <c r="I37" s="229" t="s">
        <v>32</v>
      </c>
      <c r="J37" s="230"/>
      <c r="K37" s="231"/>
    </row>
    <row r="38" spans="1:11">
      <c r="A38" s="99" t="s">
        <v>9</v>
      </c>
      <c r="B38" s="30" t="s">
        <v>6</v>
      </c>
      <c r="C38" s="162" t="s">
        <v>7</v>
      </c>
      <c r="E38" s="262" t="s">
        <v>9</v>
      </c>
      <c r="F38" s="261" t="s">
        <v>6</v>
      </c>
      <c r="G38" s="263" t="s">
        <v>7</v>
      </c>
      <c r="I38" s="262" t="s">
        <v>9</v>
      </c>
      <c r="J38" s="261" t="s">
        <v>6</v>
      </c>
      <c r="K38" s="263" t="s">
        <v>7</v>
      </c>
    </row>
    <row r="39" spans="1:11">
      <c r="A39" s="264" t="s">
        <v>53</v>
      </c>
      <c r="B39" s="14">
        <v>129</v>
      </c>
      <c r="C39" s="260">
        <v>97</v>
      </c>
      <c r="E39" s="264" t="s">
        <v>53</v>
      </c>
      <c r="F39" s="14">
        <v>337</v>
      </c>
      <c r="G39" s="260">
        <v>64</v>
      </c>
      <c r="I39" s="264" t="s">
        <v>53</v>
      </c>
      <c r="J39" s="14">
        <v>16</v>
      </c>
      <c r="K39" s="260">
        <v>24</v>
      </c>
    </row>
    <row r="40" spans="1:11" ht="15.75" thickBot="1">
      <c r="A40" s="192" t="s">
        <v>64</v>
      </c>
      <c r="B40" s="193">
        <f>B39</f>
        <v>129</v>
      </c>
      <c r="C40" s="268">
        <f>C39</f>
        <v>97</v>
      </c>
      <c r="D40" s="198"/>
      <c r="E40" s="269" t="s">
        <v>64</v>
      </c>
      <c r="F40" s="153">
        <f>F39</f>
        <v>337</v>
      </c>
      <c r="G40" s="153">
        <f>G39</f>
        <v>64</v>
      </c>
      <c r="H40" s="198"/>
      <c r="I40" s="269" t="s">
        <v>64</v>
      </c>
      <c r="J40" s="153">
        <f>J39</f>
        <v>16</v>
      </c>
      <c r="K40" s="153">
        <f>K39</f>
        <v>24</v>
      </c>
    </row>
    <row r="41" spans="1:11">
      <c r="A41" s="26"/>
      <c r="B41" s="27"/>
      <c r="C41" s="27"/>
    </row>
    <row r="42" spans="1:11">
      <c r="A42" s="26"/>
      <c r="B42" s="27"/>
      <c r="C42" s="27"/>
    </row>
  </sheetData>
  <mergeCells count="8">
    <mergeCell ref="A1:L1"/>
    <mergeCell ref="B4:D4"/>
    <mergeCell ref="E4:G4"/>
    <mergeCell ref="A37:C37"/>
    <mergeCell ref="B29:D29"/>
    <mergeCell ref="E29:G29"/>
    <mergeCell ref="E37:G37"/>
    <mergeCell ref="I37:K37"/>
  </mergeCells>
  <pageMargins left="0.7" right="0.7" top="0.75" bottom="0.75" header="0.3" footer="0.3"/>
  <pageSetup orientation="portrait" r:id="rId1"/>
  <ignoredErrors>
    <ignoredError sqref="A18:A22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O17"/>
  <sheetViews>
    <sheetView workbookViewId="0">
      <selection activeCell="I23" sqref="I23"/>
    </sheetView>
  </sheetViews>
  <sheetFormatPr defaultRowHeight="15"/>
  <cols>
    <col min="1" max="1" width="14.28515625" customWidth="1"/>
    <col min="2" max="2" width="20.42578125" customWidth="1"/>
    <col min="3" max="3" width="17" customWidth="1"/>
    <col min="10" max="10" width="10.140625" customWidth="1"/>
    <col min="12" max="12" width="10.42578125" customWidth="1"/>
    <col min="13" max="13" width="19.42578125" customWidth="1"/>
    <col min="14" max="14" width="18.5703125" customWidth="1"/>
  </cols>
  <sheetData>
    <row r="1" spans="1:15" ht="29.25" thickBot="1">
      <c r="A1" s="235" t="s">
        <v>10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7"/>
    </row>
    <row r="3" spans="1:15" ht="16.5" thickBot="1">
      <c r="A3" s="133" t="s">
        <v>33</v>
      </c>
      <c r="C3" s="58" t="s">
        <v>71</v>
      </c>
    </row>
    <row r="4" spans="1:15">
      <c r="A4" s="213" t="s">
        <v>58</v>
      </c>
      <c r="B4" s="214"/>
      <c r="C4" s="214"/>
      <c r="D4" s="214"/>
      <c r="E4" s="214"/>
      <c r="F4" s="214"/>
      <c r="G4" s="214"/>
      <c r="H4" s="214"/>
      <c r="I4" s="214"/>
      <c r="J4" s="215"/>
      <c r="L4" s="216" t="s">
        <v>45</v>
      </c>
      <c r="M4" s="217"/>
      <c r="N4" s="217"/>
      <c r="O4" s="218"/>
    </row>
    <row r="5" spans="1:15">
      <c r="A5" s="243"/>
      <c r="B5" s="244"/>
      <c r="C5" s="245"/>
      <c r="D5" s="239" t="s">
        <v>23</v>
      </c>
      <c r="E5" s="240"/>
      <c r="F5" s="241"/>
      <c r="G5" s="239" t="s">
        <v>24</v>
      </c>
      <c r="H5" s="240"/>
      <c r="I5" s="240"/>
      <c r="J5" s="93" t="s">
        <v>31</v>
      </c>
      <c r="K5" s="92"/>
      <c r="L5" s="108" t="s">
        <v>1</v>
      </c>
      <c r="M5" s="31" t="s">
        <v>43</v>
      </c>
      <c r="N5" s="31" t="s">
        <v>44</v>
      </c>
      <c r="O5" s="34" t="s">
        <v>17</v>
      </c>
    </row>
    <row r="6" spans="1:15">
      <c r="A6" s="77" t="s">
        <v>1</v>
      </c>
      <c r="B6" s="31" t="s">
        <v>43</v>
      </c>
      <c r="C6" s="31" t="s">
        <v>44</v>
      </c>
      <c r="D6" s="31" t="s">
        <v>14</v>
      </c>
      <c r="E6" s="31" t="s">
        <v>15</v>
      </c>
      <c r="F6" s="31" t="s">
        <v>16</v>
      </c>
      <c r="G6" s="31" t="s">
        <v>14</v>
      </c>
      <c r="H6" s="31" t="s">
        <v>15</v>
      </c>
      <c r="I6" s="33" t="s">
        <v>16</v>
      </c>
      <c r="J6" s="78"/>
      <c r="K6" s="4"/>
      <c r="L6" s="28"/>
      <c r="M6" s="19"/>
      <c r="N6" s="19"/>
      <c r="O6" s="8"/>
    </row>
    <row r="7" spans="1:15" ht="15.75" thickBot="1">
      <c r="A7" s="66" t="s">
        <v>69</v>
      </c>
      <c r="B7" s="61"/>
      <c r="C7" s="60"/>
      <c r="D7" s="9"/>
      <c r="E7" s="9"/>
      <c r="F7" s="9"/>
      <c r="G7" s="9"/>
      <c r="H7" s="9"/>
      <c r="I7" s="9"/>
      <c r="J7" s="55"/>
    </row>
    <row r="8" spans="1:15" ht="15.75" thickBot="1">
      <c r="A8" s="94" t="s">
        <v>53</v>
      </c>
      <c r="B8" s="95"/>
      <c r="C8" s="96"/>
      <c r="D8" s="97">
        <f t="shared" ref="D8:J8" si="0">SUM(D7:D7)</f>
        <v>0</v>
      </c>
      <c r="E8" s="97">
        <f t="shared" si="0"/>
        <v>0</v>
      </c>
      <c r="F8" s="97">
        <f t="shared" si="0"/>
        <v>0</v>
      </c>
      <c r="G8" s="97">
        <f t="shared" si="0"/>
        <v>0</v>
      </c>
      <c r="H8" s="97">
        <f t="shared" si="0"/>
        <v>0</v>
      </c>
      <c r="I8" s="97">
        <f t="shared" si="0"/>
        <v>0</v>
      </c>
      <c r="J8" s="98">
        <f t="shared" si="0"/>
        <v>0</v>
      </c>
    </row>
    <row r="9" spans="1:15">
      <c r="A9" s="130" t="s">
        <v>63</v>
      </c>
      <c r="B9" s="32"/>
      <c r="C9" s="138"/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8</v>
      </c>
    </row>
    <row r="10" spans="1:15">
      <c r="A10" s="129" t="s">
        <v>70</v>
      </c>
      <c r="B10" s="31"/>
      <c r="C10" s="137"/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2</v>
      </c>
    </row>
    <row r="11" spans="1:15">
      <c r="A11" s="129" t="s">
        <v>64</v>
      </c>
      <c r="B11" s="31"/>
      <c r="C11" s="137"/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10</v>
      </c>
    </row>
    <row r="14" spans="1:15">
      <c r="A14" s="238" t="s">
        <v>83</v>
      </c>
      <c r="B14" s="238"/>
      <c r="C14" s="238"/>
      <c r="D14" s="238"/>
      <c r="E14" s="238"/>
      <c r="F14" s="238"/>
      <c r="G14" s="238"/>
      <c r="H14" s="238"/>
    </row>
    <row r="15" spans="1:15">
      <c r="A15" s="246"/>
      <c r="B15" s="245"/>
      <c r="C15" s="239" t="s">
        <v>18</v>
      </c>
      <c r="D15" s="240"/>
      <c r="E15" s="241"/>
      <c r="F15" s="242" t="s">
        <v>19</v>
      </c>
      <c r="G15" s="242"/>
      <c r="H15" s="242"/>
    </row>
    <row r="16" spans="1:15">
      <c r="A16" s="31" t="s">
        <v>1</v>
      </c>
      <c r="B16" s="31" t="s">
        <v>13</v>
      </c>
      <c r="C16" s="31" t="s">
        <v>14</v>
      </c>
      <c r="D16" s="31" t="s">
        <v>15</v>
      </c>
      <c r="E16" s="31" t="s">
        <v>16</v>
      </c>
      <c r="F16" s="31" t="s">
        <v>14</v>
      </c>
      <c r="G16" s="31" t="s">
        <v>15</v>
      </c>
      <c r="H16" s="31" t="s">
        <v>16</v>
      </c>
    </row>
    <row r="17" spans="1:8">
      <c r="A17" s="28"/>
      <c r="B17" s="16"/>
      <c r="C17" s="12"/>
      <c r="D17" s="12"/>
      <c r="E17" s="9"/>
      <c r="F17" s="12"/>
      <c r="G17" s="13"/>
      <c r="H17" s="9"/>
    </row>
  </sheetData>
  <mergeCells count="10">
    <mergeCell ref="A1:O1"/>
    <mergeCell ref="A14:H14"/>
    <mergeCell ref="C15:E15"/>
    <mergeCell ref="F15:H15"/>
    <mergeCell ref="L4:O4"/>
    <mergeCell ref="D5:F5"/>
    <mergeCell ref="G5:I5"/>
    <mergeCell ref="A5:C5"/>
    <mergeCell ref="A15:B15"/>
    <mergeCell ref="A4:J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2"/>
  <sheetViews>
    <sheetView workbookViewId="0">
      <selection activeCell="J27" sqref="J27"/>
    </sheetView>
  </sheetViews>
  <sheetFormatPr defaultRowHeight="15"/>
  <cols>
    <col min="1" max="1" width="14.7109375" customWidth="1"/>
    <col min="2" max="2" width="11.7109375" customWidth="1"/>
    <col min="3" max="3" width="11.42578125" customWidth="1"/>
    <col min="4" max="4" width="13.7109375" customWidth="1"/>
    <col min="5" max="5" width="11.42578125" customWidth="1"/>
    <col min="6" max="6" width="12.140625" customWidth="1"/>
    <col min="7" max="7" width="11.85546875" customWidth="1"/>
    <col min="8" max="9" width="14.85546875" customWidth="1"/>
    <col min="10" max="10" width="22.7109375" customWidth="1"/>
    <col min="11" max="11" width="14.85546875" customWidth="1"/>
    <col min="12" max="12" width="13.28515625" customWidth="1"/>
    <col min="13" max="13" width="11.7109375" customWidth="1"/>
    <col min="14" max="14" width="12.7109375" customWidth="1"/>
  </cols>
  <sheetData>
    <row r="1" spans="1:13" ht="29.25" thickBot="1">
      <c r="A1" s="247" t="s">
        <v>12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9"/>
    </row>
    <row r="2" spans="1:13">
      <c r="A2" s="2"/>
    </row>
    <row r="3" spans="1:13" ht="16.5" thickBot="1">
      <c r="A3" s="133" t="s">
        <v>46</v>
      </c>
    </row>
    <row r="4" spans="1:13">
      <c r="A4" s="63" t="s">
        <v>1</v>
      </c>
      <c r="B4" s="219" t="s">
        <v>23</v>
      </c>
      <c r="C4" s="219"/>
      <c r="D4" s="219"/>
      <c r="E4" s="219" t="s">
        <v>24</v>
      </c>
      <c r="F4" s="219"/>
      <c r="G4" s="219"/>
      <c r="H4" s="125" t="s">
        <v>22</v>
      </c>
      <c r="I4" s="64" t="s">
        <v>21</v>
      </c>
      <c r="J4" s="64" t="s">
        <v>59</v>
      </c>
      <c r="K4" s="64" t="s">
        <v>60</v>
      </c>
      <c r="L4" s="105" t="s">
        <v>4</v>
      </c>
    </row>
    <row r="5" spans="1:13">
      <c r="A5" s="99"/>
      <c r="B5" s="72" t="s">
        <v>6</v>
      </c>
      <c r="C5" s="72" t="s">
        <v>7</v>
      </c>
      <c r="D5" s="72" t="s">
        <v>8</v>
      </c>
      <c r="E5" s="72" t="s">
        <v>6</v>
      </c>
      <c r="F5" s="72" t="s">
        <v>7</v>
      </c>
      <c r="G5" s="72" t="s">
        <v>8</v>
      </c>
      <c r="H5" s="5"/>
      <c r="I5" s="5"/>
      <c r="J5" s="5"/>
      <c r="K5" s="5"/>
      <c r="L5" s="65"/>
    </row>
    <row r="6" spans="1:13">
      <c r="A6" s="100">
        <v>42128</v>
      </c>
      <c r="B6" s="12">
        <v>0</v>
      </c>
      <c r="C6" s="12">
        <v>0</v>
      </c>
      <c r="D6" s="12">
        <v>0</v>
      </c>
      <c r="E6" s="12">
        <v>8</v>
      </c>
      <c r="F6" s="12">
        <v>12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55">
        <v>2</v>
      </c>
      <c r="M6" s="25"/>
    </row>
    <row r="7" spans="1:13">
      <c r="A7" s="100">
        <v>42131</v>
      </c>
      <c r="B7" s="12">
        <v>1</v>
      </c>
      <c r="C7" s="12">
        <v>0</v>
      </c>
      <c r="D7" s="12">
        <v>0</v>
      </c>
      <c r="E7" s="12">
        <v>9</v>
      </c>
      <c r="F7" s="12">
        <v>10</v>
      </c>
      <c r="G7" s="12">
        <v>0</v>
      </c>
      <c r="H7" s="12">
        <v>0</v>
      </c>
      <c r="I7" s="12">
        <v>0</v>
      </c>
      <c r="J7" s="12">
        <v>2</v>
      </c>
      <c r="K7" s="12">
        <v>7</v>
      </c>
      <c r="L7" s="55">
        <v>0</v>
      </c>
      <c r="M7" s="25"/>
    </row>
    <row r="8" spans="1:13">
      <c r="A8" s="100">
        <v>42135</v>
      </c>
      <c r="B8" s="12">
        <v>0</v>
      </c>
      <c r="C8" s="12">
        <v>0</v>
      </c>
      <c r="D8" s="12">
        <v>0</v>
      </c>
      <c r="E8" s="12">
        <v>24</v>
      </c>
      <c r="F8" s="12">
        <v>15</v>
      </c>
      <c r="G8" s="12">
        <v>1</v>
      </c>
      <c r="H8" s="12">
        <v>2</v>
      </c>
      <c r="I8" s="12">
        <v>0</v>
      </c>
      <c r="J8" s="12">
        <v>0</v>
      </c>
      <c r="K8" s="12">
        <v>0</v>
      </c>
      <c r="L8" s="55">
        <v>0</v>
      </c>
      <c r="M8" s="25"/>
    </row>
    <row r="9" spans="1:13">
      <c r="A9" s="101">
        <v>42138</v>
      </c>
      <c r="B9" s="12">
        <v>0</v>
      </c>
      <c r="C9" s="12">
        <v>0</v>
      </c>
      <c r="D9" s="12">
        <v>0</v>
      </c>
      <c r="E9" s="12">
        <v>11</v>
      </c>
      <c r="F9" s="12">
        <v>10</v>
      </c>
      <c r="G9" s="12">
        <v>0</v>
      </c>
      <c r="H9" s="12">
        <v>1</v>
      </c>
      <c r="I9" s="12">
        <v>0</v>
      </c>
      <c r="J9" s="12">
        <v>0</v>
      </c>
      <c r="K9" s="12">
        <v>4</v>
      </c>
      <c r="L9" s="55">
        <v>0</v>
      </c>
      <c r="M9" s="25"/>
    </row>
    <row r="10" spans="1:13">
      <c r="A10" s="100">
        <v>42142</v>
      </c>
      <c r="B10" s="12">
        <v>0</v>
      </c>
      <c r="C10" s="12">
        <v>2</v>
      </c>
      <c r="D10" s="12">
        <v>0</v>
      </c>
      <c r="E10" s="12">
        <v>12</v>
      </c>
      <c r="F10" s="12">
        <v>9</v>
      </c>
      <c r="G10" s="12">
        <v>4</v>
      </c>
      <c r="H10" s="12">
        <v>0</v>
      </c>
      <c r="I10" s="12">
        <v>0</v>
      </c>
      <c r="J10" s="12">
        <v>0</v>
      </c>
      <c r="K10" s="12">
        <v>1</v>
      </c>
      <c r="L10" s="55">
        <v>0</v>
      </c>
      <c r="M10" s="25"/>
    </row>
    <row r="11" spans="1:13">
      <c r="A11" s="101">
        <v>42145</v>
      </c>
      <c r="B11" s="12">
        <v>0</v>
      </c>
      <c r="C11" s="12">
        <v>0</v>
      </c>
      <c r="D11" s="12">
        <v>0</v>
      </c>
      <c r="E11" s="12">
        <v>13</v>
      </c>
      <c r="F11" s="12">
        <v>2</v>
      </c>
      <c r="G11" s="12">
        <v>0</v>
      </c>
      <c r="H11" s="12">
        <v>0</v>
      </c>
      <c r="I11" s="12">
        <v>0</v>
      </c>
      <c r="J11" s="12">
        <v>0</v>
      </c>
      <c r="K11" s="12">
        <v>1</v>
      </c>
      <c r="L11" s="55">
        <v>0</v>
      </c>
      <c r="M11" s="25"/>
    </row>
    <row r="12" spans="1:13">
      <c r="A12" s="101">
        <v>42150</v>
      </c>
      <c r="B12" s="12">
        <v>1</v>
      </c>
      <c r="C12" s="12">
        <v>0</v>
      </c>
      <c r="D12" s="12">
        <v>0</v>
      </c>
      <c r="E12" s="12">
        <v>13</v>
      </c>
      <c r="F12" s="12">
        <v>9</v>
      </c>
      <c r="G12" s="12">
        <v>8</v>
      </c>
      <c r="H12" s="12">
        <v>0</v>
      </c>
      <c r="I12" s="12">
        <v>0</v>
      </c>
      <c r="J12" s="12">
        <v>1</v>
      </c>
      <c r="K12" s="12">
        <v>1</v>
      </c>
      <c r="L12" s="55">
        <v>0</v>
      </c>
      <c r="M12" s="25"/>
    </row>
    <row r="13" spans="1:13" ht="15.75" thickBot="1">
      <c r="A13" s="101">
        <v>42152</v>
      </c>
      <c r="B13" s="12">
        <v>0</v>
      </c>
      <c r="C13" s="12">
        <v>0</v>
      </c>
      <c r="D13" s="12">
        <v>0</v>
      </c>
      <c r="E13" s="12">
        <v>3</v>
      </c>
      <c r="F13" s="12">
        <v>2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55">
        <v>0</v>
      </c>
      <c r="M13" s="25"/>
    </row>
    <row r="14" spans="1:13" ht="15.75" thickBot="1">
      <c r="A14" s="74" t="s">
        <v>53</v>
      </c>
      <c r="B14" s="126">
        <f t="shared" ref="B14:L14" si="0">SUM(B6:B13)</f>
        <v>2</v>
      </c>
      <c r="C14" s="126">
        <f t="shared" si="0"/>
        <v>2</v>
      </c>
      <c r="D14" s="126">
        <f t="shared" si="0"/>
        <v>0</v>
      </c>
      <c r="E14" s="126">
        <f t="shared" si="0"/>
        <v>93</v>
      </c>
      <c r="F14" s="126">
        <f t="shared" si="0"/>
        <v>69</v>
      </c>
      <c r="G14" s="126">
        <f t="shared" si="0"/>
        <v>13</v>
      </c>
      <c r="H14" s="126">
        <f t="shared" si="0"/>
        <v>3</v>
      </c>
      <c r="I14" s="126">
        <f t="shared" si="0"/>
        <v>0</v>
      </c>
      <c r="J14" s="126">
        <f t="shared" si="0"/>
        <v>3</v>
      </c>
      <c r="K14" s="126">
        <f t="shared" si="0"/>
        <v>14</v>
      </c>
      <c r="L14" s="84">
        <f t="shared" si="0"/>
        <v>2</v>
      </c>
      <c r="M14" s="25"/>
    </row>
    <row r="15" spans="1:13">
      <c r="A15" s="119" t="s">
        <v>63</v>
      </c>
      <c r="B15" s="127">
        <v>3</v>
      </c>
      <c r="C15" s="127">
        <v>5</v>
      </c>
      <c r="D15" s="127">
        <v>0</v>
      </c>
      <c r="E15" s="127">
        <v>0</v>
      </c>
      <c r="F15" s="127">
        <v>0</v>
      </c>
      <c r="G15" s="127">
        <v>0</v>
      </c>
      <c r="H15" s="127">
        <v>9</v>
      </c>
      <c r="I15" s="127">
        <v>0</v>
      </c>
      <c r="J15" s="127">
        <v>34</v>
      </c>
      <c r="K15" s="127">
        <v>72</v>
      </c>
      <c r="L15" s="127">
        <v>2</v>
      </c>
      <c r="M15" s="25"/>
    </row>
    <row r="16" spans="1:13">
      <c r="A16" s="121" t="s">
        <v>64</v>
      </c>
      <c r="B16" s="128">
        <f>B15+B14</f>
        <v>5</v>
      </c>
      <c r="C16" s="128">
        <f t="shared" ref="C16:L16" si="1">C15+C14</f>
        <v>7</v>
      </c>
      <c r="D16" s="128">
        <f t="shared" si="1"/>
        <v>0</v>
      </c>
      <c r="E16" s="128">
        <f t="shared" si="1"/>
        <v>93</v>
      </c>
      <c r="F16" s="128">
        <f t="shared" si="1"/>
        <v>69</v>
      </c>
      <c r="G16" s="128">
        <f t="shared" si="1"/>
        <v>13</v>
      </c>
      <c r="H16" s="128">
        <f t="shared" si="1"/>
        <v>12</v>
      </c>
      <c r="I16" s="128">
        <f t="shared" si="1"/>
        <v>0</v>
      </c>
      <c r="J16" s="128">
        <f t="shared" si="1"/>
        <v>37</v>
      </c>
      <c r="K16" s="128">
        <f t="shared" si="1"/>
        <v>86</v>
      </c>
      <c r="L16" s="128">
        <f t="shared" si="1"/>
        <v>4</v>
      </c>
      <c r="M16" s="25"/>
    </row>
    <row r="18" spans="1:7" ht="16.5" thickBot="1">
      <c r="A18" s="21" t="s">
        <v>33</v>
      </c>
    </row>
    <row r="19" spans="1:7">
      <c r="A19" s="213" t="s">
        <v>61</v>
      </c>
      <c r="B19" s="214"/>
      <c r="C19" s="214"/>
      <c r="D19" s="214"/>
      <c r="E19" s="214"/>
      <c r="F19" s="252"/>
      <c r="G19" s="73"/>
    </row>
    <row r="20" spans="1:7">
      <c r="A20" s="250"/>
      <c r="B20" s="251"/>
      <c r="C20" s="239" t="s">
        <v>24</v>
      </c>
      <c r="D20" s="240"/>
      <c r="E20" s="241"/>
      <c r="F20" s="60" t="s">
        <v>22</v>
      </c>
      <c r="G20" s="103" t="s">
        <v>62</v>
      </c>
    </row>
    <row r="21" spans="1:7">
      <c r="A21" s="100" t="s">
        <v>1</v>
      </c>
      <c r="B21" s="6" t="s">
        <v>13</v>
      </c>
      <c r="C21" s="6" t="s">
        <v>15</v>
      </c>
      <c r="D21" s="61" t="s">
        <v>14</v>
      </c>
      <c r="E21" s="6" t="s">
        <v>16</v>
      </c>
      <c r="F21" s="102"/>
      <c r="G21" s="104"/>
    </row>
    <row r="22" spans="1:7">
      <c r="A22" s="100">
        <v>42128</v>
      </c>
      <c r="B22" s="60" t="s">
        <v>30</v>
      </c>
      <c r="C22" s="12">
        <v>8</v>
      </c>
      <c r="D22" s="12">
        <v>12</v>
      </c>
      <c r="E22" s="12">
        <v>0</v>
      </c>
      <c r="F22" s="12">
        <v>0</v>
      </c>
      <c r="G22" s="55">
        <v>2</v>
      </c>
    </row>
    <row r="23" spans="1:7">
      <c r="A23" s="100">
        <v>42131</v>
      </c>
      <c r="B23" s="124" t="s">
        <v>30</v>
      </c>
      <c r="C23" s="12">
        <v>9</v>
      </c>
      <c r="D23" s="12">
        <v>10</v>
      </c>
      <c r="E23" s="12">
        <v>0</v>
      </c>
      <c r="F23" s="12">
        <v>0</v>
      </c>
      <c r="G23" s="55">
        <v>0</v>
      </c>
    </row>
    <row r="24" spans="1:7">
      <c r="A24" s="100">
        <v>42135</v>
      </c>
      <c r="B24" s="60" t="s">
        <v>30</v>
      </c>
      <c r="C24" s="12">
        <v>24</v>
      </c>
      <c r="D24" s="12">
        <v>15</v>
      </c>
      <c r="E24" s="12">
        <v>1</v>
      </c>
      <c r="F24" s="12">
        <v>2</v>
      </c>
      <c r="G24" s="55">
        <v>0</v>
      </c>
    </row>
    <row r="25" spans="1:7">
      <c r="A25" s="101">
        <v>42138</v>
      </c>
      <c r="B25" s="60" t="s">
        <v>30</v>
      </c>
      <c r="C25" s="12">
        <v>11</v>
      </c>
      <c r="D25" s="12">
        <v>10</v>
      </c>
      <c r="E25" s="12">
        <v>0</v>
      </c>
      <c r="F25" s="12">
        <v>1</v>
      </c>
      <c r="G25" s="55">
        <v>0</v>
      </c>
    </row>
    <row r="26" spans="1:7">
      <c r="A26" s="100">
        <v>42142</v>
      </c>
      <c r="B26" s="60" t="s">
        <v>30</v>
      </c>
      <c r="C26" s="12">
        <v>12</v>
      </c>
      <c r="D26" s="12">
        <v>9</v>
      </c>
      <c r="E26" s="12">
        <v>4</v>
      </c>
      <c r="F26" s="12">
        <v>0</v>
      </c>
      <c r="G26" s="55">
        <v>0</v>
      </c>
    </row>
    <row r="27" spans="1:7">
      <c r="A27" s="101">
        <v>42145</v>
      </c>
      <c r="B27" s="124" t="s">
        <v>30</v>
      </c>
      <c r="C27" s="12">
        <v>13</v>
      </c>
      <c r="D27" s="12">
        <v>2</v>
      </c>
      <c r="E27" s="12">
        <v>0</v>
      </c>
      <c r="F27" s="12">
        <v>0</v>
      </c>
      <c r="G27" s="55">
        <v>0</v>
      </c>
    </row>
    <row r="28" spans="1:7">
      <c r="A28" s="101">
        <v>42150</v>
      </c>
      <c r="B28" s="60" t="s">
        <v>30</v>
      </c>
      <c r="C28" s="12">
        <v>13</v>
      </c>
      <c r="D28" s="12">
        <v>9</v>
      </c>
      <c r="E28" s="12">
        <v>8</v>
      </c>
      <c r="F28" s="12">
        <v>0</v>
      </c>
      <c r="G28" s="55">
        <v>0</v>
      </c>
    </row>
    <row r="29" spans="1:7" ht="15.75" thickBot="1">
      <c r="A29" s="101">
        <v>42152</v>
      </c>
      <c r="B29" s="60" t="s">
        <v>30</v>
      </c>
      <c r="C29" s="12">
        <v>3</v>
      </c>
      <c r="D29" s="12">
        <v>2</v>
      </c>
      <c r="E29" s="12">
        <v>0</v>
      </c>
      <c r="F29" s="12">
        <v>0</v>
      </c>
      <c r="G29" s="55">
        <v>0</v>
      </c>
    </row>
    <row r="30" spans="1:7" ht="15.75" thickBot="1">
      <c r="A30" s="88" t="s">
        <v>53</v>
      </c>
      <c r="B30" s="83"/>
      <c r="C30" s="70">
        <f>SUM(C21:C29)</f>
        <v>93</v>
      </c>
      <c r="D30" s="70">
        <f>SUM(D21:D29)</f>
        <v>69</v>
      </c>
      <c r="E30" s="70">
        <f>SUM(E21:E29)</f>
        <v>13</v>
      </c>
      <c r="F30" s="70">
        <f>SUM(F21:F29)</f>
        <v>3</v>
      </c>
      <c r="G30" s="71">
        <f>SUM(G21:G29)</f>
        <v>2</v>
      </c>
    </row>
    <row r="31" spans="1:7">
      <c r="A31" s="130" t="s">
        <v>63</v>
      </c>
      <c r="B31" s="131"/>
      <c r="C31" s="127">
        <v>3</v>
      </c>
      <c r="D31" s="127">
        <v>5</v>
      </c>
      <c r="E31" s="127">
        <v>0</v>
      </c>
      <c r="F31" s="127">
        <v>9</v>
      </c>
      <c r="G31" s="127">
        <v>2</v>
      </c>
    </row>
    <row r="32" spans="1:7">
      <c r="A32" s="129" t="s">
        <v>64</v>
      </c>
      <c r="B32" s="132"/>
      <c r="C32" s="128">
        <f>SUM(C30:C31)</f>
        <v>96</v>
      </c>
      <c r="D32" s="128">
        <f t="shared" ref="D32:G32" si="2">SUM(D30:D31)</f>
        <v>74</v>
      </c>
      <c r="E32" s="128">
        <f t="shared" si="2"/>
        <v>13</v>
      </c>
      <c r="F32" s="128">
        <f t="shared" si="2"/>
        <v>12</v>
      </c>
      <c r="G32" s="128">
        <f t="shared" si="2"/>
        <v>4</v>
      </c>
    </row>
  </sheetData>
  <mergeCells count="6">
    <mergeCell ref="B4:D4"/>
    <mergeCell ref="E4:G4"/>
    <mergeCell ref="A1:L1"/>
    <mergeCell ref="C20:E20"/>
    <mergeCell ref="A20:B20"/>
    <mergeCell ref="A19:F19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V25"/>
  <sheetViews>
    <sheetView workbookViewId="0">
      <selection activeCell="G17" sqref="G17"/>
    </sheetView>
  </sheetViews>
  <sheetFormatPr defaultRowHeight="15"/>
  <cols>
    <col min="1" max="1" width="14.42578125" customWidth="1"/>
    <col min="2" max="4" width="12.7109375" customWidth="1"/>
    <col min="5" max="5" width="14" customWidth="1"/>
    <col min="6" max="6" width="13.42578125" customWidth="1"/>
    <col min="7" max="7" width="14.28515625" customWidth="1"/>
    <col min="8" max="8" width="10.7109375" customWidth="1"/>
    <col min="9" max="9" width="13.28515625" customWidth="1"/>
    <col min="10" max="10" width="14.5703125" customWidth="1"/>
    <col min="11" max="11" width="13.85546875" customWidth="1"/>
    <col min="12" max="12" width="13.28515625" customWidth="1"/>
    <col min="13" max="13" width="15.28515625" customWidth="1"/>
    <col min="14" max="14" width="12.5703125" customWidth="1"/>
    <col min="15" max="15" width="11.85546875" customWidth="1"/>
    <col min="19" max="19" width="3.42578125" customWidth="1"/>
    <col min="20" max="20" width="10.140625" customWidth="1"/>
    <col min="21" max="21" width="12.140625" customWidth="1"/>
    <col min="22" max="22" width="11" customWidth="1"/>
  </cols>
  <sheetData>
    <row r="1" spans="1:22" ht="29.25" thickBot="1">
      <c r="A1" s="253" t="s">
        <v>97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5"/>
    </row>
    <row r="3" spans="1:22" ht="16.5" thickBot="1">
      <c r="A3" s="133" t="s">
        <v>47</v>
      </c>
      <c r="C3" s="58" t="s">
        <v>82</v>
      </c>
    </row>
    <row r="4" spans="1:22">
      <c r="A4" s="63" t="s">
        <v>1</v>
      </c>
      <c r="B4" s="219" t="s">
        <v>23</v>
      </c>
      <c r="C4" s="219"/>
      <c r="D4" s="219"/>
      <c r="E4" s="219" t="s">
        <v>24</v>
      </c>
      <c r="F4" s="219"/>
      <c r="G4" s="219"/>
      <c r="H4" s="146" t="s">
        <v>21</v>
      </c>
      <c r="I4" s="73" t="s">
        <v>62</v>
      </c>
    </row>
    <row r="5" spans="1:22">
      <c r="A5" s="147"/>
      <c r="B5" s="72" t="s">
        <v>6</v>
      </c>
      <c r="C5" s="72" t="s">
        <v>7</v>
      </c>
      <c r="D5" s="72" t="s">
        <v>8</v>
      </c>
      <c r="E5" s="72" t="s">
        <v>6</v>
      </c>
      <c r="F5" s="72" t="s">
        <v>7</v>
      </c>
      <c r="G5" s="72" t="s">
        <v>8</v>
      </c>
      <c r="H5" s="72"/>
      <c r="I5" s="75"/>
    </row>
    <row r="6" spans="1:22">
      <c r="A6" s="66">
        <v>42144</v>
      </c>
      <c r="B6" s="12">
        <v>38</v>
      </c>
      <c r="C6" s="12">
        <v>63</v>
      </c>
      <c r="D6" s="12">
        <v>0</v>
      </c>
      <c r="E6" s="12">
        <v>0</v>
      </c>
      <c r="F6" s="12">
        <v>0</v>
      </c>
      <c r="G6" s="12">
        <v>0</v>
      </c>
      <c r="H6" s="12">
        <v>0</v>
      </c>
      <c r="I6" s="55">
        <v>0</v>
      </c>
    </row>
    <row r="7" spans="1:22">
      <c r="A7" s="66">
        <v>42150</v>
      </c>
      <c r="B7" s="12">
        <v>274</v>
      </c>
      <c r="C7" s="12">
        <v>414</v>
      </c>
      <c r="D7" s="12">
        <v>2</v>
      </c>
      <c r="E7" s="12">
        <v>0</v>
      </c>
      <c r="F7" s="12">
        <v>2</v>
      </c>
      <c r="G7" s="12">
        <v>0</v>
      </c>
      <c r="H7" s="12">
        <v>9</v>
      </c>
      <c r="I7" s="55">
        <v>0</v>
      </c>
    </row>
    <row r="8" spans="1:22">
      <c r="A8" s="66">
        <v>42151</v>
      </c>
      <c r="B8" s="12">
        <v>48</v>
      </c>
      <c r="C8" s="12">
        <v>71</v>
      </c>
      <c r="D8" s="12">
        <v>1</v>
      </c>
      <c r="E8" s="12">
        <v>0</v>
      </c>
      <c r="F8" s="12">
        <v>0</v>
      </c>
      <c r="G8" s="12">
        <v>0</v>
      </c>
      <c r="H8" s="12">
        <v>0</v>
      </c>
      <c r="I8" s="55">
        <v>0</v>
      </c>
    </row>
    <row r="9" spans="1:22" ht="15.75" thickBot="1">
      <c r="A9" s="67">
        <v>42152</v>
      </c>
      <c r="B9" s="43">
        <v>309</v>
      </c>
      <c r="C9" s="43">
        <v>300</v>
      </c>
      <c r="D9" s="43">
        <v>3</v>
      </c>
      <c r="E9" s="43">
        <v>2</v>
      </c>
      <c r="F9" s="43">
        <v>9</v>
      </c>
      <c r="G9" s="43">
        <v>0</v>
      </c>
      <c r="H9" s="43">
        <v>29</v>
      </c>
      <c r="I9" s="68">
        <v>0</v>
      </c>
    </row>
    <row r="10" spans="1:22" ht="15.75" thickBot="1">
      <c r="A10" s="74" t="s">
        <v>73</v>
      </c>
      <c r="B10" s="70">
        <f>SUM(B6:B9)</f>
        <v>669</v>
      </c>
      <c r="C10" s="70">
        <f t="shared" ref="C10:I10" si="0">SUM(C6:C9)</f>
        <v>848</v>
      </c>
      <c r="D10" s="70">
        <f t="shared" si="0"/>
        <v>6</v>
      </c>
      <c r="E10" s="70">
        <f t="shared" si="0"/>
        <v>2</v>
      </c>
      <c r="F10" s="70">
        <f t="shared" si="0"/>
        <v>11</v>
      </c>
      <c r="G10" s="70">
        <f t="shared" si="0"/>
        <v>0</v>
      </c>
      <c r="H10" s="70">
        <f t="shared" si="0"/>
        <v>38</v>
      </c>
      <c r="I10" s="71">
        <f t="shared" si="0"/>
        <v>0</v>
      </c>
    </row>
    <row r="11" spans="1:22" ht="15.75" thickBot="1">
      <c r="A11" s="194" t="s">
        <v>64</v>
      </c>
      <c r="B11" s="195">
        <f>B10</f>
        <v>669</v>
      </c>
      <c r="C11" s="195">
        <f t="shared" ref="C11:H11" si="1">C10</f>
        <v>848</v>
      </c>
      <c r="D11" s="195">
        <f t="shared" si="1"/>
        <v>6</v>
      </c>
      <c r="E11" s="195">
        <f t="shared" si="1"/>
        <v>2</v>
      </c>
      <c r="F11" s="195">
        <f t="shared" si="1"/>
        <v>11</v>
      </c>
      <c r="G11" s="195">
        <f t="shared" si="1"/>
        <v>0</v>
      </c>
      <c r="H11" s="195">
        <f t="shared" si="1"/>
        <v>38</v>
      </c>
      <c r="I11" s="195">
        <f>I10</f>
        <v>0</v>
      </c>
    </row>
    <row r="13" spans="1:22" ht="16.5" thickBot="1">
      <c r="A13" s="21" t="s">
        <v>56</v>
      </c>
      <c r="F13" s="4"/>
    </row>
    <row r="14" spans="1:22">
      <c r="A14" s="229" t="s">
        <v>32</v>
      </c>
      <c r="B14" s="230"/>
      <c r="C14" s="256"/>
      <c r="D14" s="73"/>
      <c r="E14" s="141"/>
      <c r="F14" s="141"/>
      <c r="G14" s="141"/>
      <c r="H14" s="141"/>
      <c r="I14" s="141"/>
    </row>
    <row r="15" spans="1:22">
      <c r="A15" s="99" t="s">
        <v>9</v>
      </c>
      <c r="B15" s="142" t="s">
        <v>6</v>
      </c>
      <c r="C15" s="142" t="s">
        <v>7</v>
      </c>
      <c r="D15" s="308" t="s">
        <v>8</v>
      </c>
      <c r="E15" s="141"/>
      <c r="F15" s="141"/>
      <c r="G15" s="141"/>
      <c r="H15" s="141"/>
      <c r="I15" s="141"/>
      <c r="K15" s="59"/>
      <c r="L15" s="59"/>
      <c r="M15" s="59"/>
      <c r="N15" s="59"/>
      <c r="O15" s="59"/>
    </row>
    <row r="16" spans="1:22">
      <c r="A16" s="191" t="s">
        <v>54</v>
      </c>
      <c r="B16" s="14">
        <v>583</v>
      </c>
      <c r="C16" s="14">
        <v>714</v>
      </c>
      <c r="D16" s="55">
        <v>5</v>
      </c>
      <c r="E16" s="141"/>
      <c r="F16" s="141"/>
      <c r="G16" s="141"/>
      <c r="H16" s="141"/>
      <c r="I16" s="141"/>
      <c r="K16" s="59"/>
      <c r="L16" s="59"/>
      <c r="M16" s="59"/>
      <c r="N16" s="59"/>
      <c r="O16" s="59"/>
    </row>
    <row r="17" spans="1:18" ht="15.75" thickBot="1">
      <c r="A17" s="192" t="s">
        <v>64</v>
      </c>
      <c r="B17" s="193">
        <f>B16</f>
        <v>583</v>
      </c>
      <c r="C17" s="193">
        <f>C16</f>
        <v>714</v>
      </c>
      <c r="D17" s="154">
        <f>D16</f>
        <v>5</v>
      </c>
      <c r="E17" s="141"/>
      <c r="F17" s="141"/>
      <c r="G17" s="141"/>
      <c r="H17" s="141"/>
      <c r="I17" s="141"/>
      <c r="K17" s="59"/>
      <c r="L17" s="59"/>
      <c r="M17" s="59"/>
      <c r="N17" s="59"/>
      <c r="O17" s="59"/>
    </row>
    <row r="18" spans="1:18">
      <c r="N18" s="59"/>
      <c r="O18" s="59"/>
      <c r="P18" s="59"/>
      <c r="Q18" s="59"/>
      <c r="R18" s="59"/>
    </row>
    <row r="19" spans="1:18" ht="16.5" thickBot="1">
      <c r="A19" s="21" t="s">
        <v>33</v>
      </c>
    </row>
    <row r="20" spans="1:18">
      <c r="A20" s="213" t="s">
        <v>48</v>
      </c>
      <c r="B20" s="214"/>
      <c r="C20" s="214"/>
      <c r="D20" s="215"/>
      <c r="E20" s="76"/>
      <c r="F20" s="223" t="s">
        <v>72</v>
      </c>
      <c r="G20" s="224"/>
      <c r="H20" s="224"/>
      <c r="I20" s="225"/>
      <c r="J20" s="196"/>
      <c r="K20" s="223" t="s">
        <v>28</v>
      </c>
      <c r="L20" s="225"/>
      <c r="M20" s="197"/>
      <c r="N20" s="197"/>
      <c r="O20" s="197"/>
    </row>
    <row r="21" spans="1:18" ht="15.75" thickBot="1">
      <c r="A21" s="199" t="s">
        <v>1</v>
      </c>
      <c r="B21" s="31" t="s">
        <v>6</v>
      </c>
      <c r="C21" s="31" t="s">
        <v>7</v>
      </c>
      <c r="D21" s="75" t="s">
        <v>8</v>
      </c>
      <c r="F21" s="309" t="s">
        <v>1</v>
      </c>
      <c r="G21" s="31" t="s">
        <v>6</v>
      </c>
      <c r="H21" s="31" t="s">
        <v>7</v>
      </c>
      <c r="I21" s="75" t="s">
        <v>8</v>
      </c>
      <c r="J21" s="200"/>
      <c r="K21" s="206" t="s">
        <v>1</v>
      </c>
      <c r="L21" s="310" t="s">
        <v>17</v>
      </c>
    </row>
    <row r="22" spans="1:18">
      <c r="A22" s="66">
        <v>42144</v>
      </c>
      <c r="B22" s="10">
        <v>38</v>
      </c>
      <c r="C22" s="140">
        <v>63</v>
      </c>
      <c r="D22" s="55">
        <v>0</v>
      </c>
      <c r="F22" s="275">
        <v>42150</v>
      </c>
      <c r="G22" s="10">
        <v>0</v>
      </c>
      <c r="H22" s="12">
        <v>2</v>
      </c>
      <c r="I22" s="55">
        <v>0</v>
      </c>
      <c r="J22" s="42"/>
      <c r="K22" s="276">
        <v>42150</v>
      </c>
      <c r="L22" s="207">
        <v>9</v>
      </c>
    </row>
    <row r="23" spans="1:18" ht="15.75" thickBot="1">
      <c r="A23" s="67">
        <v>42151</v>
      </c>
      <c r="B23" s="201">
        <v>48</v>
      </c>
      <c r="C23" s="201">
        <v>71</v>
      </c>
      <c r="D23" s="68">
        <v>1</v>
      </c>
      <c r="F23" s="136">
        <v>42152</v>
      </c>
      <c r="G23" s="205">
        <v>2</v>
      </c>
      <c r="H23" s="43">
        <v>9</v>
      </c>
      <c r="I23" s="68">
        <v>0</v>
      </c>
      <c r="J23" s="42"/>
      <c r="K23" s="277">
        <v>42152</v>
      </c>
      <c r="L23" s="57">
        <v>29</v>
      </c>
    </row>
    <row r="24" spans="1:18" ht="15.75" thickBot="1">
      <c r="A24" s="204" t="s">
        <v>54</v>
      </c>
      <c r="B24" s="70">
        <f>SUM(B22:B23)</f>
        <v>86</v>
      </c>
      <c r="C24" s="70">
        <f>SUM(C22:C23)</f>
        <v>134</v>
      </c>
      <c r="D24" s="71">
        <f t="shared" ref="D24" si="2">SUM(D22:D23)</f>
        <v>1</v>
      </c>
      <c r="F24" s="204" t="s">
        <v>54</v>
      </c>
      <c r="G24" s="70">
        <f>SUM(G22:G23)</f>
        <v>2</v>
      </c>
      <c r="H24" s="70">
        <f t="shared" ref="H24:I24" si="3">SUM(H22:H23)</f>
        <v>11</v>
      </c>
      <c r="I24" s="71">
        <f t="shared" si="3"/>
        <v>0</v>
      </c>
      <c r="J24" s="42"/>
      <c r="K24" s="204" t="s">
        <v>54</v>
      </c>
      <c r="L24" s="208">
        <f>SUM(L22:L23)</f>
        <v>38</v>
      </c>
    </row>
    <row r="25" spans="1:18" ht="15.75" thickBot="1">
      <c r="A25" s="202" t="s">
        <v>64</v>
      </c>
      <c r="B25" s="195">
        <f>B24</f>
        <v>86</v>
      </c>
      <c r="C25" s="195">
        <f t="shared" ref="C25:D25" si="4">C24</f>
        <v>134</v>
      </c>
      <c r="D25" s="203">
        <f t="shared" si="4"/>
        <v>1</v>
      </c>
      <c r="E25" s="198"/>
      <c r="F25" s="202" t="s">
        <v>64</v>
      </c>
      <c r="G25" s="195">
        <f>G24</f>
        <v>2</v>
      </c>
      <c r="H25" s="195">
        <f t="shared" ref="H25:I25" si="5">H24</f>
        <v>11</v>
      </c>
      <c r="I25" s="203">
        <f t="shared" si="5"/>
        <v>0</v>
      </c>
      <c r="J25" s="198"/>
      <c r="K25" s="202" t="s">
        <v>64</v>
      </c>
      <c r="L25" s="168">
        <f>L24</f>
        <v>38</v>
      </c>
    </row>
  </sheetData>
  <mergeCells count="7">
    <mergeCell ref="A1:V1"/>
    <mergeCell ref="B4:D4"/>
    <mergeCell ref="E4:G4"/>
    <mergeCell ref="A14:C14"/>
    <mergeCell ref="A20:D20"/>
    <mergeCell ref="F20:I20"/>
    <mergeCell ref="K20:L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North Santiam</vt:lpstr>
      <vt:lpstr>South Santiam</vt:lpstr>
      <vt:lpstr>McKenzie - Counts</vt:lpstr>
      <vt:lpstr>McKenzie - Outplant &amp; Recycling</vt:lpstr>
      <vt:lpstr>Fall Creek</vt:lpstr>
      <vt:lpstr>Middle Fork</vt:lpstr>
    </vt:vector>
  </TitlesOfParts>
  <Company>USACE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G2ODTAWT</dc:creator>
  <cp:lastModifiedBy>G2ODTAWT</cp:lastModifiedBy>
  <dcterms:created xsi:type="dcterms:W3CDTF">2014-09-08T22:35:02Z</dcterms:created>
  <dcterms:modified xsi:type="dcterms:W3CDTF">2015-06-18T21:07:42Z</dcterms:modified>
</cp:coreProperties>
</file>